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80" windowHeight="9975" activeTab="1"/>
  </bookViews>
  <sheets>
    <sheet name="TK_Ky2" sheetId="1" r:id="rId1"/>
    <sheet name="TKnamhoc2010-2011" sheetId="2" r:id="rId2"/>
  </sheets>
  <definedNames>
    <definedName name="_xlnm.Print_Titles" localSheetId="0">'TK_Ky2'!$5:$6</definedName>
  </definedNames>
  <calcPr fullCalcOnLoad="1"/>
</workbook>
</file>

<file path=xl/sharedStrings.xml><?xml version="1.0" encoding="utf-8"?>
<sst xmlns="http://schemas.openxmlformats.org/spreadsheetml/2006/main" count="302" uniqueCount="100">
  <si>
    <t>Hä vµ tªn sinh viªn</t>
  </si>
  <si>
    <t>NguyÔn ThÞ</t>
  </si>
  <si>
    <t>An</t>
  </si>
  <si>
    <t>Phïng ThÞ</t>
  </si>
  <si>
    <t>ChÝn</t>
  </si>
  <si>
    <t xml:space="preserve">L· ThÞ CÈm </t>
  </si>
  <si>
    <t>Dung</t>
  </si>
  <si>
    <t>Ph¹m V¨n</t>
  </si>
  <si>
    <t>§øc</t>
  </si>
  <si>
    <t>NguyÔn Thi</t>
  </si>
  <si>
    <t>H¶o</t>
  </si>
  <si>
    <t xml:space="preserve">Hoµng Mai </t>
  </si>
  <si>
    <t>H¹nh</t>
  </si>
  <si>
    <t>Ph¹m ThÞ</t>
  </si>
  <si>
    <t>HiÒn</t>
  </si>
  <si>
    <t>TrÇn ThÞ</t>
  </si>
  <si>
    <t>NguyÔn Trung</t>
  </si>
  <si>
    <t>HiÕu</t>
  </si>
  <si>
    <t xml:space="preserve">Ph¹m Trung </t>
  </si>
  <si>
    <t>Kiªn</t>
  </si>
  <si>
    <t>Ng« ChÝ</t>
  </si>
  <si>
    <t>L©m</t>
  </si>
  <si>
    <t>§ç V¨n</t>
  </si>
  <si>
    <t>Lu©n</t>
  </si>
  <si>
    <t>Vò V¨n</t>
  </si>
  <si>
    <t>M¹nh</t>
  </si>
  <si>
    <t>Ngäc</t>
  </si>
  <si>
    <t>Lª V¨n</t>
  </si>
  <si>
    <t>QuyÕt</t>
  </si>
  <si>
    <t>§Æng Th¸i</t>
  </si>
  <si>
    <t>S¬n</t>
  </si>
  <si>
    <t>NguyÔn Minh</t>
  </si>
  <si>
    <t>T©m</t>
  </si>
  <si>
    <t>Ph¹m §øc</t>
  </si>
  <si>
    <t>Hµ ThÞ</t>
  </si>
  <si>
    <t>Th¶o</t>
  </si>
  <si>
    <t xml:space="preserve">T¹ Ngäc </t>
  </si>
  <si>
    <t>ThÕ</t>
  </si>
  <si>
    <t>Thuý</t>
  </si>
  <si>
    <t>§oµn Ngäc</t>
  </si>
  <si>
    <t>Tïng</t>
  </si>
  <si>
    <t>Ph¹m Thanh</t>
  </si>
  <si>
    <t>TuyÒn</t>
  </si>
  <si>
    <t>T¹ H÷u</t>
  </si>
  <si>
    <t>TuyÕn</t>
  </si>
  <si>
    <t>TT</t>
  </si>
  <si>
    <t>Trí tuệ</t>
  </si>
  <si>
    <t>LT C++</t>
  </si>
  <si>
    <t>Xác suất TK</t>
  </si>
  <si>
    <t>XL TH số</t>
  </si>
  <si>
    <t>Toán KT</t>
  </si>
  <si>
    <t>Cấu trúc MT</t>
  </si>
  <si>
    <t>PTTK-HThống</t>
  </si>
  <si>
    <t>Cấu trúc DLGT</t>
  </si>
  <si>
    <t>ĐA môn VB</t>
  </si>
  <si>
    <t>Lớp CĐ Tin học - K4</t>
  </si>
  <si>
    <t>GV Chủ nhiệm</t>
  </si>
  <si>
    <t>Hạnh kiểm</t>
  </si>
  <si>
    <t>Tèt</t>
  </si>
  <si>
    <t>XS</t>
  </si>
  <si>
    <t>Tổng số TC</t>
  </si>
  <si>
    <t>XL Học lực</t>
  </si>
  <si>
    <t>ĐTB</t>
  </si>
  <si>
    <t>ĐTB (TĐ 10)</t>
  </si>
  <si>
    <t>SX</t>
  </si>
  <si>
    <t>Trường CĐ Công nghiệp - XD</t>
  </si>
  <si>
    <t>Trung tâm đào tạo</t>
  </si>
  <si>
    <t>TK Web</t>
  </si>
  <si>
    <t>Thái Thanh Phú</t>
  </si>
  <si>
    <t>ĐTB (TĐ 4)</t>
  </si>
  <si>
    <t>stt</t>
  </si>
  <si>
    <t>Hä vµ tªn</t>
  </si>
  <si>
    <t>Kỳ III</t>
  </si>
  <si>
    <t>§o l­êng ®iÖn</t>
  </si>
  <si>
    <t>Vi xö lÝ - vi ®iÒu khiÓn</t>
  </si>
  <si>
    <t>Kü thuËt truyÒn dÉn</t>
  </si>
  <si>
    <t>LT c¬ së d÷ liÖu</t>
  </si>
  <si>
    <t>To¸n rêi r¹c</t>
  </si>
  <si>
    <t>§­êng lèi CM§CS VN</t>
  </si>
  <si>
    <t>An toµn b¶o tr× hÖ thèng</t>
  </si>
  <si>
    <t>TiÕng anh chuyªn ngµnh</t>
  </si>
  <si>
    <t>Visual Basic</t>
  </si>
  <si>
    <t>C¬ øng dông</t>
  </si>
  <si>
    <t>Häc lùc</t>
  </si>
  <si>
    <t>H¹nh kiÓm</t>
  </si>
  <si>
    <t>Lớp CĐ Tin - K4</t>
  </si>
  <si>
    <t>XL Học lực cả năm</t>
  </si>
  <si>
    <t>TK cả năm (TĐ 10)</t>
  </si>
  <si>
    <t>TK cả năm (TĐ 4)</t>
  </si>
  <si>
    <t>Ghi chú:</t>
  </si>
  <si>
    <t>- Những người có điểm tổng kết của từng học phần qui ra thang điểm 4 mà bằng 0 thì bắt buộc phải học lại</t>
  </si>
  <si>
    <t>Nguyễn Văn Tuấn</t>
  </si>
  <si>
    <t>Kỳ IV (thang điểm 10)</t>
  </si>
  <si>
    <t>Kỳ IV (thang điểm 4)</t>
  </si>
  <si>
    <t>- Những sinh viên có điểm tổng kết học kỳ qui về thang điểm 4 mà dưới 2,0 thì phải học cải thiện điểm</t>
  </si>
  <si>
    <t>- Tất cả sinh viên thuộc diện thi lại phải liên hệ với GV chủ nhiệm từ ngày 20/7/2011 để biết lịch ôn và học lại</t>
  </si>
  <si>
    <t>ĐT: 0989335809   - Email: Phutt@cic.edu.vn</t>
  </si>
  <si>
    <t>- Những người có điểm tổng kết của từng học phần qui ra thang điểm 4 mà bằng dưới 1 thì bắt buộc phải học lại học phần đó</t>
  </si>
  <si>
    <t>BẢNG ĐIỂM TỔNG KẾT HỌC KỲ 2 NĂM HỌC 2010 - 2011</t>
  </si>
  <si>
    <t>Bảng điểm tổng kết năm học 2010 - 2011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</si>
</sst>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name val=".VnTime"/>
      <family val="2"/>
    </font>
    <font>
      <sz val="13"/>
      <color indexed="8"/>
      <name val=".VnTime"/>
      <family val="2"/>
    </font>
    <font>
      <sz val="13"/>
      <name val=".VnTime"/>
      <family val="2"/>
    </font>
    <font>
      <sz val="11"/>
      <color indexed="8"/>
      <name val=".VnTime"/>
      <family val="2"/>
    </font>
    <font>
      <sz val="14"/>
      <name val=".VnTime"/>
      <family val="2"/>
    </font>
    <font>
      <b/>
      <sz val="13"/>
      <name val="Times New Roman"/>
      <family val="1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sz val="10"/>
      <name val=".VnTime"/>
      <family val="2"/>
    </font>
    <font>
      <sz val="8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2"/>
    </font>
    <font>
      <i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4" fillId="0" borderId="0" xfId="0" applyFont="1" applyAlignment="1">
      <alignment/>
    </xf>
    <xf numFmtId="0" fontId="0" fillId="0" borderId="15" xfId="0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7" fillId="0" borderId="0" xfId="0" applyFont="1" applyAlignment="1">
      <alignment vertical="center"/>
    </xf>
    <xf numFmtId="164" fontId="6" fillId="0" borderId="17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64" fontId="6" fillId="0" borderId="16" xfId="0" applyNumberFormat="1" applyFont="1" applyBorder="1" applyAlignment="1" quotePrefix="1">
      <alignment horizontal="center"/>
    </xf>
    <xf numFmtId="164" fontId="6" fillId="0" borderId="15" xfId="0" applyNumberFormat="1" applyFont="1" applyBorder="1" applyAlignment="1" quotePrefix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6" fillId="0" borderId="17" xfId="0" applyFont="1" applyBorder="1" applyAlignment="1" quotePrefix="1">
      <alignment horizontal="center"/>
    </xf>
    <xf numFmtId="0" fontId="56" fillId="0" borderId="15" xfId="0" applyFont="1" applyBorder="1" applyAlignment="1" quotePrefix="1">
      <alignment horizontal="center"/>
    </xf>
    <xf numFmtId="0" fontId="56" fillId="0" borderId="16" xfId="0" applyFont="1" applyBorder="1" applyAlignment="1" quotePrefix="1">
      <alignment horizontal="center"/>
    </xf>
    <xf numFmtId="0" fontId="56" fillId="0" borderId="15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17" xfId="0" applyFont="1" applyBorder="1" applyAlignment="1">
      <alignment horizontal="center" vertical="center" textRotation="90"/>
    </xf>
    <xf numFmtId="0" fontId="57" fillId="0" borderId="17" xfId="0" applyFont="1" applyBorder="1" applyAlignment="1">
      <alignment vertical="center" textRotation="90"/>
    </xf>
    <xf numFmtId="0" fontId="57" fillId="0" borderId="19" xfId="0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vertical="center" textRotation="90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164" fontId="56" fillId="0" borderId="17" xfId="0" applyNumberFormat="1" applyFont="1" applyBorder="1" applyAlignment="1">
      <alignment horizontal="center"/>
    </xf>
    <xf numFmtId="2" fontId="56" fillId="0" borderId="17" xfId="0" applyNumberFormat="1" applyFont="1" applyBorder="1" applyAlignment="1">
      <alignment horizontal="center"/>
    </xf>
    <xf numFmtId="164" fontId="12" fillId="0" borderId="17" xfId="0" applyNumberFormat="1" applyFont="1" applyBorder="1" applyAlignment="1" quotePrefix="1">
      <alignment horizontal="center"/>
    </xf>
    <xf numFmtId="2" fontId="56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164" fontId="56" fillId="0" borderId="15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164" fontId="12" fillId="0" borderId="15" xfId="0" applyNumberFormat="1" applyFont="1" applyBorder="1" applyAlignment="1" quotePrefix="1">
      <alignment horizontal="center"/>
    </xf>
    <xf numFmtId="2" fontId="56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164" fontId="56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 quotePrefix="1">
      <alignment horizontal="center"/>
    </xf>
    <xf numFmtId="2" fontId="56" fillId="0" borderId="16" xfId="0" applyNumberFormat="1" applyFont="1" applyBorder="1" applyAlignment="1">
      <alignment/>
    </xf>
    <xf numFmtId="1" fontId="57" fillId="0" borderId="19" xfId="0" applyNumberFormat="1" applyFont="1" applyBorder="1" applyAlignment="1">
      <alignment vertical="center"/>
    </xf>
    <xf numFmtId="0" fontId="60" fillId="0" borderId="17" xfId="0" applyFont="1" applyBorder="1" applyAlignment="1" quotePrefix="1">
      <alignment horizontal="center"/>
    </xf>
    <xf numFmtId="0" fontId="60" fillId="0" borderId="15" xfId="0" applyFont="1" applyBorder="1" applyAlignment="1" quotePrefix="1">
      <alignment horizontal="center"/>
    </xf>
    <xf numFmtId="0" fontId="60" fillId="0" borderId="16" xfId="0" applyFont="1" applyBorder="1" applyAlignment="1" quotePrefix="1">
      <alignment horizontal="center"/>
    </xf>
    <xf numFmtId="0" fontId="60" fillId="0" borderId="17" xfId="0" applyFont="1" applyBorder="1" applyAlignment="1" quotePrefix="1">
      <alignment/>
    </xf>
    <xf numFmtId="0" fontId="60" fillId="0" borderId="15" xfId="0" applyFont="1" applyBorder="1" applyAlignment="1" quotePrefix="1">
      <alignment/>
    </xf>
    <xf numFmtId="0" fontId="60" fillId="0" borderId="16" xfId="0" applyFont="1" applyBorder="1" applyAlignment="1" quotePrefix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57" fillId="0" borderId="19" xfId="0" applyFont="1" applyBorder="1" applyAlignment="1">
      <alignment/>
    </xf>
    <xf numFmtId="0" fontId="14" fillId="0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/>
    </xf>
    <xf numFmtId="1" fontId="13" fillId="33" borderId="19" xfId="0" applyNumberFormat="1" applyFont="1" applyFill="1" applyBorder="1" applyAlignment="1">
      <alignment horizontal="center" wrapText="1"/>
    </xf>
    <xf numFmtId="0" fontId="11" fillId="33" borderId="19" xfId="0" applyFont="1" applyFill="1" applyBorder="1" applyAlignment="1">
      <alignment/>
    </xf>
    <xf numFmtId="164" fontId="11" fillId="33" borderId="19" xfId="0" applyNumberFormat="1" applyFont="1" applyFill="1" applyBorder="1" applyAlignment="1">
      <alignment horizontal="center" wrapText="1"/>
    </xf>
    <xf numFmtId="164" fontId="11" fillId="33" borderId="17" xfId="0" applyNumberFormat="1" applyFont="1" applyFill="1" applyBorder="1" applyAlignment="1">
      <alignment/>
    </xf>
    <xf numFmtId="0" fontId="11" fillId="33" borderId="17" xfId="0" applyFont="1" applyFill="1" applyBorder="1" applyAlignment="1" quotePrefix="1">
      <alignment/>
    </xf>
    <xf numFmtId="0" fontId="11" fillId="33" borderId="17" xfId="0" applyFont="1" applyFill="1" applyBorder="1" applyAlignment="1">
      <alignment/>
    </xf>
    <xf numFmtId="164" fontId="11" fillId="33" borderId="17" xfId="0" applyNumberFormat="1" applyFont="1" applyFill="1" applyBorder="1" applyAlignment="1" quotePrefix="1">
      <alignment horizontal="center"/>
    </xf>
    <xf numFmtId="2" fontId="11" fillId="33" borderId="17" xfId="0" applyNumberFormat="1" applyFont="1" applyFill="1" applyBorder="1" applyAlignment="1">
      <alignment/>
    </xf>
    <xf numFmtId="164" fontId="11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 quotePrefix="1">
      <alignment/>
    </xf>
    <xf numFmtId="0" fontId="11" fillId="33" borderId="15" xfId="0" applyFont="1" applyFill="1" applyBorder="1" applyAlignment="1">
      <alignment/>
    </xf>
    <xf numFmtId="164" fontId="11" fillId="33" borderId="15" xfId="0" applyNumberFormat="1" applyFont="1" applyFill="1" applyBorder="1" applyAlignment="1" quotePrefix="1">
      <alignment horizontal="center"/>
    </xf>
    <xf numFmtId="2" fontId="11" fillId="33" borderId="15" xfId="0" applyNumberFormat="1" applyFont="1" applyFill="1" applyBorder="1" applyAlignment="1">
      <alignment/>
    </xf>
    <xf numFmtId="164" fontId="11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 quotePrefix="1">
      <alignment/>
    </xf>
    <xf numFmtId="0" fontId="11" fillId="33" borderId="16" xfId="0" applyFont="1" applyFill="1" applyBorder="1" applyAlignment="1">
      <alignment/>
    </xf>
    <xf numFmtId="164" fontId="11" fillId="33" borderId="16" xfId="0" applyNumberFormat="1" applyFont="1" applyFill="1" applyBorder="1" applyAlignment="1" quotePrefix="1">
      <alignment horizontal="center"/>
    </xf>
    <xf numFmtId="2" fontId="11" fillId="33" borderId="16" xfId="0" applyNumberFormat="1" applyFont="1" applyFill="1" applyBorder="1" applyAlignment="1">
      <alignment/>
    </xf>
    <xf numFmtId="0" fontId="61" fillId="0" borderId="0" xfId="0" applyFont="1" applyAlignment="1" quotePrefix="1">
      <alignment/>
    </xf>
    <xf numFmtId="0" fontId="62" fillId="0" borderId="0" xfId="0" applyFont="1" applyAlignment="1">
      <alignment/>
    </xf>
    <xf numFmtId="0" fontId="63" fillId="0" borderId="0" xfId="0" applyFont="1" applyAlignment="1" quotePrefix="1">
      <alignment/>
    </xf>
    <xf numFmtId="0" fontId="59" fillId="0" borderId="0" xfId="0" applyFont="1" applyAlignment="1" quotePrefix="1">
      <alignment/>
    </xf>
    <xf numFmtId="0" fontId="57" fillId="0" borderId="17" xfId="0" applyFont="1" applyBorder="1" applyAlignment="1">
      <alignment horizontal="center" vertical="center" textRotation="90" wrapText="1"/>
    </xf>
    <xf numFmtId="0" fontId="57" fillId="0" borderId="16" xfId="0" applyFont="1" applyBorder="1" applyAlignment="1">
      <alignment horizontal="center" vertical="center" textRotation="90" wrapText="1"/>
    </xf>
    <xf numFmtId="0" fontId="57" fillId="0" borderId="20" xfId="0" applyFont="1" applyBorder="1" applyAlignment="1">
      <alignment horizontal="center" vertical="center" textRotation="90" wrapText="1"/>
    </xf>
    <xf numFmtId="0" fontId="57" fillId="0" borderId="21" xfId="0" applyFont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2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textRotation="90" wrapText="1"/>
    </xf>
    <xf numFmtId="0" fontId="10" fillId="33" borderId="24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3</xdr:col>
      <xdr:colOff>57150</xdr:colOff>
      <xdr:row>1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57175" y="2190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D3" sqref="D3:Z3"/>
    </sheetView>
  </sheetViews>
  <sheetFormatPr defaultColWidth="9.00390625" defaultRowHeight="15.75"/>
  <cols>
    <col min="1" max="1" width="3.375" style="0" customWidth="1"/>
    <col min="2" max="2" width="13.50390625" style="0" customWidth="1"/>
    <col min="3" max="3" width="6.375" style="0" customWidth="1"/>
    <col min="4" max="13" width="4.00390625" style="0" customWidth="1"/>
    <col min="14" max="14" width="5.375" style="0" customWidth="1"/>
    <col min="15" max="15" width="6.00390625" style="0" customWidth="1"/>
    <col min="16" max="25" width="4.25390625" style="0" customWidth="1"/>
    <col min="26" max="26" width="4.50390625" style="0" customWidth="1"/>
    <col min="27" max="27" width="8.50390625" style="0" customWidth="1"/>
    <col min="28" max="28" width="4.125" style="0" customWidth="1"/>
    <col min="29" max="29" width="6.625" style="0" customWidth="1"/>
  </cols>
  <sheetData>
    <row r="1" ht="15.75">
      <c r="A1" s="8" t="s">
        <v>65</v>
      </c>
    </row>
    <row r="2" ht="7.5" customHeight="1">
      <c r="A2" s="8"/>
    </row>
    <row r="3" spans="4:26" ht="15.75">
      <c r="D3" s="106" t="s">
        <v>98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4:25" ht="15.75">
      <c r="D4" s="107" t="s">
        <v>55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9" ht="67.5" customHeight="1">
      <c r="A5" s="102" t="s">
        <v>45</v>
      </c>
      <c r="B5" s="104" t="s">
        <v>0</v>
      </c>
      <c r="C5" s="104"/>
      <c r="D5" s="35" t="s">
        <v>67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6" t="s">
        <v>51</v>
      </c>
      <c r="K5" s="35" t="s">
        <v>52</v>
      </c>
      <c r="L5" s="35" t="s">
        <v>53</v>
      </c>
      <c r="M5" s="35" t="s">
        <v>54</v>
      </c>
      <c r="N5" s="98" t="s">
        <v>63</v>
      </c>
      <c r="O5" s="98" t="s">
        <v>61</v>
      </c>
      <c r="P5" s="35" t="s">
        <v>67</v>
      </c>
      <c r="Q5" s="35" t="s">
        <v>46</v>
      </c>
      <c r="R5" s="35" t="s">
        <v>47</v>
      </c>
      <c r="S5" s="35" t="s">
        <v>48</v>
      </c>
      <c r="T5" s="35" t="s">
        <v>49</v>
      </c>
      <c r="U5" s="35" t="s">
        <v>50</v>
      </c>
      <c r="V5" s="36" t="s">
        <v>51</v>
      </c>
      <c r="W5" s="35" t="s">
        <v>52</v>
      </c>
      <c r="X5" s="35" t="s">
        <v>53</v>
      </c>
      <c r="Y5" s="35" t="s">
        <v>54</v>
      </c>
      <c r="Z5" s="98" t="s">
        <v>69</v>
      </c>
      <c r="AA5" s="98" t="s">
        <v>61</v>
      </c>
      <c r="AB5" s="100" t="s">
        <v>57</v>
      </c>
      <c r="AC5" s="17" t="s">
        <v>60</v>
      </c>
    </row>
    <row r="6" spans="1:29" ht="13.5" customHeight="1">
      <c r="A6" s="103"/>
      <c r="B6" s="105"/>
      <c r="C6" s="105"/>
      <c r="D6" s="13">
        <v>2</v>
      </c>
      <c r="E6" s="13">
        <v>2</v>
      </c>
      <c r="F6" s="13">
        <v>3</v>
      </c>
      <c r="G6" s="13">
        <v>2</v>
      </c>
      <c r="H6" s="13">
        <v>2</v>
      </c>
      <c r="I6" s="13">
        <v>2</v>
      </c>
      <c r="J6" s="13">
        <v>3</v>
      </c>
      <c r="K6" s="13">
        <v>3</v>
      </c>
      <c r="L6" s="13">
        <v>2</v>
      </c>
      <c r="M6" s="13">
        <v>1</v>
      </c>
      <c r="N6" s="99"/>
      <c r="O6" s="99"/>
      <c r="P6" s="13">
        <v>2</v>
      </c>
      <c r="Q6" s="13">
        <v>2</v>
      </c>
      <c r="R6" s="13">
        <v>3</v>
      </c>
      <c r="S6" s="13">
        <v>2</v>
      </c>
      <c r="T6" s="13">
        <v>2</v>
      </c>
      <c r="U6" s="13">
        <v>2</v>
      </c>
      <c r="V6" s="13">
        <v>3</v>
      </c>
      <c r="W6" s="13">
        <v>3</v>
      </c>
      <c r="X6" s="13">
        <v>2</v>
      </c>
      <c r="Y6" s="13">
        <v>1</v>
      </c>
      <c r="Z6" s="99"/>
      <c r="AA6" s="99"/>
      <c r="AB6" s="101"/>
      <c r="AC6" s="17">
        <f>SUM(D6:M6)</f>
        <v>22</v>
      </c>
    </row>
    <row r="7" spans="1:28" ht="20.25" customHeight="1">
      <c r="A7" s="11">
        <v>1</v>
      </c>
      <c r="B7" s="19" t="s">
        <v>1</v>
      </c>
      <c r="C7" s="1" t="s">
        <v>2</v>
      </c>
      <c r="D7" s="29">
        <v>5.1</v>
      </c>
      <c r="E7" s="29">
        <v>7.9</v>
      </c>
      <c r="F7" s="29">
        <v>6.800000000000001</v>
      </c>
      <c r="G7" s="29">
        <v>5.800000000000001</v>
      </c>
      <c r="H7" s="29">
        <v>7.3</v>
      </c>
      <c r="I7" s="29">
        <v>5.3</v>
      </c>
      <c r="J7" s="29">
        <v>7.3</v>
      </c>
      <c r="K7" s="29">
        <v>6.7</v>
      </c>
      <c r="L7" s="29">
        <v>4</v>
      </c>
      <c r="M7" s="29">
        <v>6.5</v>
      </c>
      <c r="N7" s="22">
        <f>(D7*$D$6+E7*$E$6+F7*$F$6+G7*$G$6+H7*$H$6+I7*$I$6+J7*$J$6+K7*$K$6+L7*$L$6+M7*$M$6)/$AC$6</f>
        <v>6.35</v>
      </c>
      <c r="O7" s="25" t="str">
        <f>IF(N7&gt;=9,"Xuất sắc",IF(N7&gt;=8,"Giỏi",IF(N7&gt;=7,"Khá",IF(N7&gt;=6,"TB khá",IF(N7&gt;=5,"TB","Yếu")))))</f>
        <v>TB khá</v>
      </c>
      <c r="P7" s="18">
        <f>IF(D7&gt;=9.5,4.5,IF(D7&gt;=8.5,4,IF(D7&gt;=8,3.5,IF(D7&gt;=7,3,IF(D7&gt;=6.5,2.5,IF(D7&gt;=5.5,2,IF(D7&gt;=5,1.5,IF(D7&gt;=4,1,0))))))))</f>
        <v>1.5</v>
      </c>
      <c r="Q7" s="18">
        <f aca="true" t="shared" si="0" ref="Q7:Y7">IF(E7&gt;=9.5,4.5,IF(E7&gt;=8.5,4,IF(E7&gt;=8,3.5,IF(E7&gt;=7,3,IF(E7&gt;=6.5,2.5,IF(E7&gt;=5.5,2,IF(E7&gt;=5,1.5,IF(E7&gt;=4,1,0))))))))</f>
        <v>3</v>
      </c>
      <c r="R7" s="18">
        <f t="shared" si="0"/>
        <v>2.5</v>
      </c>
      <c r="S7" s="18">
        <f t="shared" si="0"/>
        <v>2</v>
      </c>
      <c r="T7" s="18">
        <f t="shared" si="0"/>
        <v>3</v>
      </c>
      <c r="U7" s="18">
        <f t="shared" si="0"/>
        <v>1.5</v>
      </c>
      <c r="V7" s="18">
        <f t="shared" si="0"/>
        <v>3</v>
      </c>
      <c r="W7" s="18">
        <f t="shared" si="0"/>
        <v>2.5</v>
      </c>
      <c r="X7" s="18">
        <f t="shared" si="0"/>
        <v>1</v>
      </c>
      <c r="Y7" s="18">
        <f t="shared" si="0"/>
        <v>2.5</v>
      </c>
      <c r="Z7" s="22">
        <f>ROUND((P7*$D$6+Q7*$E$6+R7*$F$6+S7*$G$6+T7*$H$6+U7*$I$6+V7*$J$6+W7*$K$6+X7*$L$6+Y7*$M$6)/$AC$6,2)</f>
        <v>2.3</v>
      </c>
      <c r="AA7" s="25" t="str">
        <f>IF(Z7&gt;=3.6,"Xuất sắc",IF(Z7&gt;=3.2,"Giỏi",IF(Z7&gt;=2.5,"Khá",IF(Z7&gt;=2,"Trung bình",IF(Z7&gt;=1,"Yếu","Kém")))))</f>
        <v>Trung bình</v>
      </c>
      <c r="AB7" s="14" t="s">
        <v>58</v>
      </c>
    </row>
    <row r="8" spans="1:28" ht="20.25" customHeight="1">
      <c r="A8" s="9">
        <v>2</v>
      </c>
      <c r="B8" s="2" t="s">
        <v>3</v>
      </c>
      <c r="C8" s="3" t="s">
        <v>4</v>
      </c>
      <c r="D8" s="30">
        <v>4.4</v>
      </c>
      <c r="E8" s="30">
        <v>7.2</v>
      </c>
      <c r="F8" s="30">
        <v>6.2</v>
      </c>
      <c r="G8" s="30">
        <v>5.1</v>
      </c>
      <c r="H8" s="30">
        <v>7.6</v>
      </c>
      <c r="I8" s="30">
        <v>5.2</v>
      </c>
      <c r="J8" s="30">
        <v>5.5</v>
      </c>
      <c r="K8" s="30">
        <v>6.5</v>
      </c>
      <c r="L8" s="30">
        <v>3.5</v>
      </c>
      <c r="M8" s="30">
        <v>5.9</v>
      </c>
      <c r="N8" s="23">
        <f aca="true" t="shared" si="1" ref="N8:N30">(D8*$D$6+E8*$E$6+F8*$F$6+G8*$G$6+H8*$H$6+I8*$I$6+J8*$J$6+K8*$K$6+L8*$L$6+M8*$M$6)/$AC$6</f>
        <v>5.750000000000001</v>
      </c>
      <c r="O8" s="26" t="str">
        <f aca="true" t="shared" si="2" ref="O8:O30">IF(N8&gt;=9,"Xuất sắc",IF(N8&gt;=8,"Giỏi",IF(N8&gt;=7,"Khá",IF(N8&gt;=6,"TB khá",IF(N8&gt;=5,"TB","Yếu")))))</f>
        <v>TB</v>
      </c>
      <c r="P8" s="21">
        <f aca="true" t="shared" si="3" ref="P8:P30">IF(D8&gt;=9.5,4.5,IF(D8&gt;=8.5,4,IF(D8&gt;=8,3.5,IF(D8&gt;=7,3,IF(D8&gt;=6.5,2.5,IF(D8&gt;=5.5,2,IF(D8&gt;=5,1.5,IF(D8&gt;=4,1,0))))))))</f>
        <v>1</v>
      </c>
      <c r="Q8" s="21">
        <f aca="true" t="shared" si="4" ref="Q8:Q30">IF(E8&gt;=9.5,4.5,IF(E8&gt;=8.5,4,IF(E8&gt;=8,3.5,IF(E8&gt;=7,3,IF(E8&gt;=6.5,2.5,IF(E8&gt;=5.5,2,IF(E8&gt;=5,1.5,IF(E8&gt;=4,1,0))))))))</f>
        <v>3</v>
      </c>
      <c r="R8" s="21">
        <f aca="true" t="shared" si="5" ref="R8:R30">IF(F8&gt;=9.5,4.5,IF(F8&gt;=8.5,4,IF(F8&gt;=8,3.5,IF(F8&gt;=7,3,IF(F8&gt;=6.5,2.5,IF(F8&gt;=5.5,2,IF(F8&gt;=5,1.5,IF(F8&gt;=4,1,0))))))))</f>
        <v>2</v>
      </c>
      <c r="S8" s="21">
        <f aca="true" t="shared" si="6" ref="S8:S30">IF(G8&gt;=9.5,4.5,IF(G8&gt;=8.5,4,IF(G8&gt;=8,3.5,IF(G8&gt;=7,3,IF(G8&gt;=6.5,2.5,IF(G8&gt;=5.5,2,IF(G8&gt;=5,1.5,IF(G8&gt;=4,1,0))))))))</f>
        <v>1.5</v>
      </c>
      <c r="T8" s="21">
        <f aca="true" t="shared" si="7" ref="T8:T30">IF(H8&gt;=9.5,4.5,IF(H8&gt;=8.5,4,IF(H8&gt;=8,3.5,IF(H8&gt;=7,3,IF(H8&gt;=6.5,2.5,IF(H8&gt;=5.5,2,IF(H8&gt;=5,1.5,IF(H8&gt;=4,1,0))))))))</f>
        <v>3</v>
      </c>
      <c r="U8" s="21">
        <f aca="true" t="shared" si="8" ref="U8:U30">IF(I8&gt;=9.5,4.5,IF(I8&gt;=8.5,4,IF(I8&gt;=8,3.5,IF(I8&gt;=7,3,IF(I8&gt;=6.5,2.5,IF(I8&gt;=5.5,2,IF(I8&gt;=5,1.5,IF(I8&gt;=4,1,0))))))))</f>
        <v>1.5</v>
      </c>
      <c r="V8" s="21">
        <f aca="true" t="shared" si="9" ref="V8:V30">IF(J8&gt;=9.5,4.5,IF(J8&gt;=8.5,4,IF(J8&gt;=8,3.5,IF(J8&gt;=7,3,IF(J8&gt;=6.5,2.5,IF(J8&gt;=5.5,2,IF(J8&gt;=5,1.5,IF(J8&gt;=4,1,0))))))))</f>
        <v>2</v>
      </c>
      <c r="W8" s="21">
        <f aca="true" t="shared" si="10" ref="W8:W30">IF(K8&gt;=9.5,4.5,IF(K8&gt;=8.5,4,IF(K8&gt;=8,3.5,IF(K8&gt;=7,3,IF(K8&gt;=6.5,2.5,IF(K8&gt;=5.5,2,IF(K8&gt;=5,1.5,IF(K8&gt;=4,1,0))))))))</f>
        <v>2.5</v>
      </c>
      <c r="X8" s="21">
        <f aca="true" t="shared" si="11" ref="X8:X30">IF(L8&gt;=9.5,4.5,IF(L8&gt;=8.5,4,IF(L8&gt;=8,3.5,IF(L8&gt;=7,3,IF(L8&gt;=6.5,2.5,IF(L8&gt;=5.5,2,IF(L8&gt;=5,1.5,IF(L8&gt;=4,1,0))))))))</f>
        <v>0</v>
      </c>
      <c r="Y8" s="21">
        <f aca="true" t="shared" si="12" ref="Y8:Y30">IF(M8&gt;=9.5,4.5,IF(M8&gt;=8.5,4,IF(M8&gt;=8,3.5,IF(M8&gt;=7,3,IF(M8&gt;=6.5,2.5,IF(M8&gt;=5.5,2,IF(M8&gt;=5,1.5,IF(M8&gt;=4,1,0))))))))</f>
        <v>2</v>
      </c>
      <c r="Z8" s="23">
        <f aca="true" t="shared" si="13" ref="Z8:Z30">ROUND((P8*$D$6+Q8*$E$6+R8*$F$6+S8*$G$6+T8*$H$6+U8*$I$6+V8*$J$6+W8*$K$6+X8*$L$6+Y8*$M$6)/$AC$6,2)</f>
        <v>1.89</v>
      </c>
      <c r="AA8" s="28" t="str">
        <f aca="true" t="shared" si="14" ref="AA8:AA30">IF(Z8&gt;=3.6,"Xuất sắc",IF(Z8&gt;=3.2,"Giỏi",IF(Z8&gt;=2.5,"Khá",IF(Z8&gt;=2,"Trung bình",IF(Z8&gt;=1,"Yếu","Kém")))))</f>
        <v>Yếu</v>
      </c>
      <c r="AB8" s="15" t="s">
        <v>58</v>
      </c>
    </row>
    <row r="9" spans="1:28" ht="20.25" customHeight="1">
      <c r="A9" s="9">
        <v>3</v>
      </c>
      <c r="B9" s="2" t="s">
        <v>5</v>
      </c>
      <c r="C9" s="3" t="s">
        <v>6</v>
      </c>
      <c r="D9" s="30">
        <v>7</v>
      </c>
      <c r="E9" s="30">
        <v>7.800000000000001</v>
      </c>
      <c r="F9" s="30">
        <v>8.1</v>
      </c>
      <c r="G9" s="30">
        <v>6.1000000000000005</v>
      </c>
      <c r="H9" s="30">
        <v>7.3</v>
      </c>
      <c r="I9" s="30">
        <v>7</v>
      </c>
      <c r="J9" s="30">
        <v>7.3</v>
      </c>
      <c r="K9" s="30">
        <v>7.9</v>
      </c>
      <c r="L9" s="30">
        <v>7.7</v>
      </c>
      <c r="M9" s="30">
        <v>7.8</v>
      </c>
      <c r="N9" s="23">
        <f t="shared" si="1"/>
        <v>7.431818181818183</v>
      </c>
      <c r="O9" s="26" t="str">
        <f t="shared" si="2"/>
        <v>Khá</v>
      </c>
      <c r="P9" s="21">
        <f t="shared" si="3"/>
        <v>3</v>
      </c>
      <c r="Q9" s="21">
        <f t="shared" si="4"/>
        <v>3</v>
      </c>
      <c r="R9" s="21">
        <f t="shared" si="5"/>
        <v>3.5</v>
      </c>
      <c r="S9" s="21">
        <f t="shared" si="6"/>
        <v>2</v>
      </c>
      <c r="T9" s="21">
        <f t="shared" si="7"/>
        <v>3</v>
      </c>
      <c r="U9" s="21">
        <f t="shared" si="8"/>
        <v>3</v>
      </c>
      <c r="V9" s="21">
        <f t="shared" si="9"/>
        <v>3</v>
      </c>
      <c r="W9" s="21">
        <f t="shared" si="10"/>
        <v>3</v>
      </c>
      <c r="X9" s="21">
        <f t="shared" si="11"/>
        <v>3</v>
      </c>
      <c r="Y9" s="21">
        <f t="shared" si="12"/>
        <v>3</v>
      </c>
      <c r="Z9" s="23">
        <f t="shared" si="13"/>
        <v>2.98</v>
      </c>
      <c r="AA9" s="28" t="str">
        <f t="shared" si="14"/>
        <v>Khá</v>
      </c>
      <c r="AB9" s="15" t="s">
        <v>58</v>
      </c>
    </row>
    <row r="10" spans="1:28" ht="20.25" customHeight="1">
      <c r="A10" s="9">
        <v>4</v>
      </c>
      <c r="B10" s="4" t="s">
        <v>7</v>
      </c>
      <c r="C10" s="3" t="s">
        <v>8</v>
      </c>
      <c r="D10" s="30">
        <v>5.2</v>
      </c>
      <c r="E10" s="30">
        <v>5.800000000000001</v>
      </c>
      <c r="F10" s="30">
        <v>5.4</v>
      </c>
      <c r="G10" s="30">
        <v>3.0000000000000004</v>
      </c>
      <c r="H10" s="30">
        <v>7.2</v>
      </c>
      <c r="I10" s="30">
        <v>6.1</v>
      </c>
      <c r="J10" s="30">
        <v>6.4</v>
      </c>
      <c r="K10" s="30">
        <v>5.8</v>
      </c>
      <c r="L10" s="30">
        <v>4.5</v>
      </c>
      <c r="M10" s="30">
        <v>6.7</v>
      </c>
      <c r="N10" s="23">
        <f t="shared" si="1"/>
        <v>5.595454545454546</v>
      </c>
      <c r="O10" s="26" t="str">
        <f t="shared" si="2"/>
        <v>TB</v>
      </c>
      <c r="P10" s="21">
        <f t="shared" si="3"/>
        <v>1.5</v>
      </c>
      <c r="Q10" s="21">
        <f t="shared" si="4"/>
        <v>2</v>
      </c>
      <c r="R10" s="21">
        <f t="shared" si="5"/>
        <v>1.5</v>
      </c>
      <c r="S10" s="21">
        <f t="shared" si="6"/>
        <v>0</v>
      </c>
      <c r="T10" s="21">
        <f t="shared" si="7"/>
        <v>3</v>
      </c>
      <c r="U10" s="21">
        <f t="shared" si="8"/>
        <v>2</v>
      </c>
      <c r="V10" s="21">
        <f t="shared" si="9"/>
        <v>2</v>
      </c>
      <c r="W10" s="21">
        <f t="shared" si="10"/>
        <v>2</v>
      </c>
      <c r="X10" s="21">
        <f t="shared" si="11"/>
        <v>1</v>
      </c>
      <c r="Y10" s="21">
        <f t="shared" si="12"/>
        <v>2.5</v>
      </c>
      <c r="Z10" s="23">
        <f t="shared" si="13"/>
        <v>1.73</v>
      </c>
      <c r="AA10" s="28" t="str">
        <f t="shared" si="14"/>
        <v>Yếu</v>
      </c>
      <c r="AB10" s="15" t="s">
        <v>58</v>
      </c>
    </row>
    <row r="11" spans="1:28" ht="20.25" customHeight="1">
      <c r="A11" s="9">
        <v>5</v>
      </c>
      <c r="B11" s="2" t="s">
        <v>9</v>
      </c>
      <c r="C11" s="3" t="s">
        <v>10</v>
      </c>
      <c r="D11" s="30">
        <v>7.7</v>
      </c>
      <c r="E11" s="30">
        <v>8.6</v>
      </c>
      <c r="F11" s="30">
        <v>7.300000000000001</v>
      </c>
      <c r="G11" s="30">
        <v>5.6</v>
      </c>
      <c r="H11" s="30">
        <v>8</v>
      </c>
      <c r="I11" s="30">
        <v>6.1</v>
      </c>
      <c r="J11" s="30">
        <v>7.3</v>
      </c>
      <c r="K11" s="30">
        <v>7.1</v>
      </c>
      <c r="L11" s="30">
        <v>4.8</v>
      </c>
      <c r="M11" s="30">
        <v>6.4</v>
      </c>
      <c r="N11" s="23">
        <f t="shared" si="1"/>
        <v>6.95909090909091</v>
      </c>
      <c r="O11" s="26" t="str">
        <f t="shared" si="2"/>
        <v>TB khá</v>
      </c>
      <c r="P11" s="21">
        <f t="shared" si="3"/>
        <v>3</v>
      </c>
      <c r="Q11" s="21">
        <f t="shared" si="4"/>
        <v>4</v>
      </c>
      <c r="R11" s="21">
        <f t="shared" si="5"/>
        <v>3</v>
      </c>
      <c r="S11" s="21">
        <f t="shared" si="6"/>
        <v>2</v>
      </c>
      <c r="T11" s="21">
        <f t="shared" si="7"/>
        <v>3.5</v>
      </c>
      <c r="U11" s="21">
        <f t="shared" si="8"/>
        <v>2</v>
      </c>
      <c r="V11" s="21">
        <f t="shared" si="9"/>
        <v>3</v>
      </c>
      <c r="W11" s="21">
        <f t="shared" si="10"/>
        <v>3</v>
      </c>
      <c r="X11" s="21">
        <f t="shared" si="11"/>
        <v>1</v>
      </c>
      <c r="Y11" s="21">
        <f t="shared" si="12"/>
        <v>2</v>
      </c>
      <c r="Z11" s="23">
        <f t="shared" si="13"/>
        <v>2.73</v>
      </c>
      <c r="AA11" s="28" t="str">
        <f t="shared" si="14"/>
        <v>Khá</v>
      </c>
      <c r="AB11" s="15" t="s">
        <v>58</v>
      </c>
    </row>
    <row r="12" spans="1:28" ht="20.25" customHeight="1">
      <c r="A12" s="9">
        <v>6</v>
      </c>
      <c r="B12" s="2" t="s">
        <v>11</v>
      </c>
      <c r="C12" s="3" t="s">
        <v>12</v>
      </c>
      <c r="D12" s="30">
        <v>7.8</v>
      </c>
      <c r="E12" s="30">
        <v>7.8</v>
      </c>
      <c r="F12" s="30">
        <v>6.9</v>
      </c>
      <c r="G12" s="30">
        <v>6.5</v>
      </c>
      <c r="H12" s="30">
        <v>8.2</v>
      </c>
      <c r="I12" s="30">
        <v>7.6</v>
      </c>
      <c r="J12" s="30">
        <v>7.3</v>
      </c>
      <c r="K12" s="30">
        <v>6.5</v>
      </c>
      <c r="L12" s="30">
        <v>5.1</v>
      </c>
      <c r="M12" s="30">
        <v>7.3</v>
      </c>
      <c r="N12" s="23">
        <f t="shared" si="1"/>
        <v>7.0636363636363635</v>
      </c>
      <c r="O12" s="26" t="str">
        <f t="shared" si="2"/>
        <v>Khá</v>
      </c>
      <c r="P12" s="21">
        <f t="shared" si="3"/>
        <v>3</v>
      </c>
      <c r="Q12" s="21">
        <f t="shared" si="4"/>
        <v>3</v>
      </c>
      <c r="R12" s="21">
        <f t="shared" si="5"/>
        <v>2.5</v>
      </c>
      <c r="S12" s="21">
        <f t="shared" si="6"/>
        <v>2.5</v>
      </c>
      <c r="T12" s="21">
        <f t="shared" si="7"/>
        <v>3.5</v>
      </c>
      <c r="U12" s="21">
        <f t="shared" si="8"/>
        <v>3</v>
      </c>
      <c r="V12" s="21">
        <f t="shared" si="9"/>
        <v>3</v>
      </c>
      <c r="W12" s="21">
        <f t="shared" si="10"/>
        <v>2.5</v>
      </c>
      <c r="X12" s="21">
        <f t="shared" si="11"/>
        <v>1.5</v>
      </c>
      <c r="Y12" s="21">
        <f t="shared" si="12"/>
        <v>3</v>
      </c>
      <c r="Z12" s="23">
        <f t="shared" si="13"/>
        <v>2.73</v>
      </c>
      <c r="AA12" s="28" t="str">
        <f t="shared" si="14"/>
        <v>Khá</v>
      </c>
      <c r="AB12" s="15" t="s">
        <v>58</v>
      </c>
    </row>
    <row r="13" spans="1:28" ht="20.25" customHeight="1">
      <c r="A13" s="9">
        <v>7</v>
      </c>
      <c r="B13" s="2" t="s">
        <v>13</v>
      </c>
      <c r="C13" s="3" t="s">
        <v>14</v>
      </c>
      <c r="D13" s="30">
        <v>8</v>
      </c>
      <c r="E13" s="30">
        <v>7.8</v>
      </c>
      <c r="F13" s="30">
        <v>7.6000000000000005</v>
      </c>
      <c r="G13" s="30">
        <v>5.1</v>
      </c>
      <c r="H13" s="30">
        <v>7.8</v>
      </c>
      <c r="I13" s="30">
        <v>7</v>
      </c>
      <c r="J13" s="30">
        <v>7.3</v>
      </c>
      <c r="K13" s="30">
        <v>7.7</v>
      </c>
      <c r="L13" s="30">
        <v>5.8</v>
      </c>
      <c r="M13" s="30">
        <v>7.4</v>
      </c>
      <c r="N13" s="23">
        <f t="shared" si="1"/>
        <v>7.1909090909090905</v>
      </c>
      <c r="O13" s="26" t="str">
        <f t="shared" si="2"/>
        <v>Khá</v>
      </c>
      <c r="P13" s="21">
        <f t="shared" si="3"/>
        <v>3.5</v>
      </c>
      <c r="Q13" s="21">
        <f t="shared" si="4"/>
        <v>3</v>
      </c>
      <c r="R13" s="21">
        <f t="shared" si="5"/>
        <v>3</v>
      </c>
      <c r="S13" s="21">
        <f t="shared" si="6"/>
        <v>1.5</v>
      </c>
      <c r="T13" s="21">
        <f t="shared" si="7"/>
        <v>3</v>
      </c>
      <c r="U13" s="21">
        <f t="shared" si="8"/>
        <v>3</v>
      </c>
      <c r="V13" s="21">
        <f t="shared" si="9"/>
        <v>3</v>
      </c>
      <c r="W13" s="21">
        <f t="shared" si="10"/>
        <v>3</v>
      </c>
      <c r="X13" s="21">
        <f t="shared" si="11"/>
        <v>2</v>
      </c>
      <c r="Y13" s="21">
        <f t="shared" si="12"/>
        <v>3</v>
      </c>
      <c r="Z13" s="23">
        <f t="shared" si="13"/>
        <v>2.82</v>
      </c>
      <c r="AA13" s="28" t="str">
        <f t="shared" si="14"/>
        <v>Khá</v>
      </c>
      <c r="AB13" s="15" t="s">
        <v>58</v>
      </c>
    </row>
    <row r="14" spans="1:28" ht="20.25" customHeight="1">
      <c r="A14" s="9">
        <v>8</v>
      </c>
      <c r="B14" s="2" t="s">
        <v>15</v>
      </c>
      <c r="C14" s="3" t="s">
        <v>14</v>
      </c>
      <c r="D14" s="30">
        <v>7.6000000000000005</v>
      </c>
      <c r="E14" s="30">
        <v>7.6000000000000005</v>
      </c>
      <c r="F14" s="30">
        <v>7.4</v>
      </c>
      <c r="G14" s="30">
        <v>6.5</v>
      </c>
      <c r="H14" s="30">
        <v>7.5</v>
      </c>
      <c r="I14" s="30">
        <v>5.3</v>
      </c>
      <c r="J14" s="30">
        <v>7.3</v>
      </c>
      <c r="K14" s="30">
        <v>7.3</v>
      </c>
      <c r="L14" s="30">
        <v>5.3</v>
      </c>
      <c r="M14" s="30">
        <v>6.5</v>
      </c>
      <c r="N14" s="23">
        <f t="shared" si="1"/>
        <v>6.913636363636363</v>
      </c>
      <c r="O14" s="26" t="str">
        <f t="shared" si="2"/>
        <v>TB khá</v>
      </c>
      <c r="P14" s="21">
        <f t="shared" si="3"/>
        <v>3</v>
      </c>
      <c r="Q14" s="21">
        <f t="shared" si="4"/>
        <v>3</v>
      </c>
      <c r="R14" s="21">
        <f t="shared" si="5"/>
        <v>3</v>
      </c>
      <c r="S14" s="21">
        <f t="shared" si="6"/>
        <v>2.5</v>
      </c>
      <c r="T14" s="21">
        <f t="shared" si="7"/>
        <v>3</v>
      </c>
      <c r="U14" s="21">
        <f t="shared" si="8"/>
        <v>1.5</v>
      </c>
      <c r="V14" s="21">
        <f t="shared" si="9"/>
        <v>3</v>
      </c>
      <c r="W14" s="21">
        <f t="shared" si="10"/>
        <v>3</v>
      </c>
      <c r="X14" s="21">
        <f t="shared" si="11"/>
        <v>1.5</v>
      </c>
      <c r="Y14" s="21">
        <f t="shared" si="12"/>
        <v>2.5</v>
      </c>
      <c r="Z14" s="23">
        <f t="shared" si="13"/>
        <v>2.66</v>
      </c>
      <c r="AA14" s="28" t="str">
        <f t="shared" si="14"/>
        <v>Khá</v>
      </c>
      <c r="AB14" s="15" t="s">
        <v>58</v>
      </c>
    </row>
    <row r="15" spans="1:28" ht="20.25" customHeight="1">
      <c r="A15" s="9">
        <v>9</v>
      </c>
      <c r="B15" s="2" t="s">
        <v>16</v>
      </c>
      <c r="C15" s="3" t="s">
        <v>17</v>
      </c>
      <c r="D15" s="30">
        <v>3.9</v>
      </c>
      <c r="E15" s="30">
        <v>7</v>
      </c>
      <c r="F15" s="30">
        <v>5.9</v>
      </c>
      <c r="G15" s="30">
        <v>4</v>
      </c>
      <c r="H15" s="30">
        <v>7.3</v>
      </c>
      <c r="I15" s="30">
        <v>4.6</v>
      </c>
      <c r="J15" s="30">
        <v>6.5</v>
      </c>
      <c r="K15" s="30">
        <v>6.9</v>
      </c>
      <c r="L15" s="30">
        <v>6.2</v>
      </c>
      <c r="M15" s="30">
        <v>5.6</v>
      </c>
      <c r="N15" s="23">
        <f t="shared" si="1"/>
        <v>5.886363636363637</v>
      </c>
      <c r="O15" s="26" t="str">
        <f t="shared" si="2"/>
        <v>TB</v>
      </c>
      <c r="P15" s="21">
        <f t="shared" si="3"/>
        <v>0</v>
      </c>
      <c r="Q15" s="21">
        <f t="shared" si="4"/>
        <v>3</v>
      </c>
      <c r="R15" s="21">
        <f t="shared" si="5"/>
        <v>2</v>
      </c>
      <c r="S15" s="21">
        <f t="shared" si="6"/>
        <v>1</v>
      </c>
      <c r="T15" s="21">
        <f t="shared" si="7"/>
        <v>3</v>
      </c>
      <c r="U15" s="21">
        <f t="shared" si="8"/>
        <v>1</v>
      </c>
      <c r="V15" s="21">
        <f t="shared" si="9"/>
        <v>2.5</v>
      </c>
      <c r="W15" s="21">
        <f t="shared" si="10"/>
        <v>2.5</v>
      </c>
      <c r="X15" s="21">
        <f t="shared" si="11"/>
        <v>2</v>
      </c>
      <c r="Y15" s="21">
        <f t="shared" si="12"/>
        <v>2</v>
      </c>
      <c r="Z15" s="23">
        <f t="shared" si="13"/>
        <v>1.95</v>
      </c>
      <c r="AA15" s="28" t="str">
        <f t="shared" si="14"/>
        <v>Yếu</v>
      </c>
      <c r="AB15" s="15" t="s">
        <v>58</v>
      </c>
    </row>
    <row r="16" spans="1:28" ht="20.25" customHeight="1">
      <c r="A16" s="9">
        <v>10</v>
      </c>
      <c r="B16" s="2" t="s">
        <v>18</v>
      </c>
      <c r="C16" s="3" t="s">
        <v>19</v>
      </c>
      <c r="D16" s="30">
        <v>6.5</v>
      </c>
      <c r="E16" s="30">
        <v>7</v>
      </c>
      <c r="F16" s="30">
        <v>7.8</v>
      </c>
      <c r="G16" s="30">
        <v>4.6</v>
      </c>
      <c r="H16" s="30">
        <v>8.2</v>
      </c>
      <c r="I16" s="30">
        <v>5.3</v>
      </c>
      <c r="J16" s="30">
        <v>7.3</v>
      </c>
      <c r="K16" s="30">
        <v>6.5</v>
      </c>
      <c r="L16" s="30">
        <v>5.7</v>
      </c>
      <c r="M16" s="30">
        <v>6.7</v>
      </c>
      <c r="N16" s="23">
        <f t="shared" si="1"/>
        <v>6.640909090909091</v>
      </c>
      <c r="O16" s="26" t="str">
        <f t="shared" si="2"/>
        <v>TB khá</v>
      </c>
      <c r="P16" s="21">
        <f t="shared" si="3"/>
        <v>2.5</v>
      </c>
      <c r="Q16" s="21">
        <f t="shared" si="4"/>
        <v>3</v>
      </c>
      <c r="R16" s="21">
        <f t="shared" si="5"/>
        <v>3</v>
      </c>
      <c r="S16" s="21">
        <f t="shared" si="6"/>
        <v>1</v>
      </c>
      <c r="T16" s="21">
        <f t="shared" si="7"/>
        <v>3.5</v>
      </c>
      <c r="U16" s="21">
        <f t="shared" si="8"/>
        <v>1.5</v>
      </c>
      <c r="V16" s="21">
        <f t="shared" si="9"/>
        <v>3</v>
      </c>
      <c r="W16" s="21">
        <f t="shared" si="10"/>
        <v>2.5</v>
      </c>
      <c r="X16" s="21">
        <f t="shared" si="11"/>
        <v>2</v>
      </c>
      <c r="Y16" s="21">
        <f t="shared" si="12"/>
        <v>2.5</v>
      </c>
      <c r="Z16" s="23">
        <f t="shared" si="13"/>
        <v>2.5</v>
      </c>
      <c r="AA16" s="28" t="str">
        <f t="shared" si="14"/>
        <v>Khá</v>
      </c>
      <c r="AB16" s="15" t="s">
        <v>58</v>
      </c>
    </row>
    <row r="17" spans="1:28" ht="20.25" customHeight="1">
      <c r="A17" s="9">
        <v>11</v>
      </c>
      <c r="B17" s="2" t="s">
        <v>20</v>
      </c>
      <c r="C17" s="3" t="s">
        <v>21</v>
      </c>
      <c r="D17" s="30">
        <v>6.300000000000001</v>
      </c>
      <c r="E17" s="30">
        <v>6.9</v>
      </c>
      <c r="F17" s="30">
        <v>5.800000000000001</v>
      </c>
      <c r="G17" s="30">
        <v>4.5</v>
      </c>
      <c r="H17" s="30">
        <v>7.4</v>
      </c>
      <c r="I17" s="30">
        <v>5.3</v>
      </c>
      <c r="J17" s="30">
        <v>6.7</v>
      </c>
      <c r="K17" s="30">
        <v>7.1</v>
      </c>
      <c r="L17" s="30">
        <v>5.9</v>
      </c>
      <c r="M17" s="30">
        <v>6.5</v>
      </c>
      <c r="N17" s="23">
        <f t="shared" si="1"/>
        <v>6.2681818181818185</v>
      </c>
      <c r="O17" s="26" t="str">
        <f t="shared" si="2"/>
        <v>TB khá</v>
      </c>
      <c r="P17" s="21">
        <f t="shared" si="3"/>
        <v>2</v>
      </c>
      <c r="Q17" s="21">
        <f t="shared" si="4"/>
        <v>2.5</v>
      </c>
      <c r="R17" s="21">
        <f t="shared" si="5"/>
        <v>2</v>
      </c>
      <c r="S17" s="21">
        <f t="shared" si="6"/>
        <v>1</v>
      </c>
      <c r="T17" s="21">
        <f t="shared" si="7"/>
        <v>3</v>
      </c>
      <c r="U17" s="21">
        <f t="shared" si="8"/>
        <v>1.5</v>
      </c>
      <c r="V17" s="21">
        <f t="shared" si="9"/>
        <v>2.5</v>
      </c>
      <c r="W17" s="21">
        <f t="shared" si="10"/>
        <v>3</v>
      </c>
      <c r="X17" s="21">
        <f t="shared" si="11"/>
        <v>2</v>
      </c>
      <c r="Y17" s="21">
        <f t="shared" si="12"/>
        <v>2.5</v>
      </c>
      <c r="Z17" s="23">
        <f t="shared" si="13"/>
        <v>2.23</v>
      </c>
      <c r="AA17" s="28" t="str">
        <f t="shared" si="14"/>
        <v>Trung bình</v>
      </c>
      <c r="AB17" s="15" t="s">
        <v>58</v>
      </c>
    </row>
    <row r="18" spans="1:28" ht="20.25" customHeight="1">
      <c r="A18" s="9">
        <v>12</v>
      </c>
      <c r="B18" s="2" t="s">
        <v>22</v>
      </c>
      <c r="C18" s="3" t="s">
        <v>23</v>
      </c>
      <c r="D18" s="30">
        <v>3.8000000000000007</v>
      </c>
      <c r="E18" s="30">
        <v>6.2</v>
      </c>
      <c r="F18" s="30">
        <v>5.6000000000000005</v>
      </c>
      <c r="G18" s="30">
        <v>7</v>
      </c>
      <c r="H18" s="30">
        <v>6.8</v>
      </c>
      <c r="I18" s="30">
        <v>5.3</v>
      </c>
      <c r="J18" s="30">
        <v>4.2</v>
      </c>
      <c r="K18" s="30">
        <v>3.4</v>
      </c>
      <c r="L18" s="30">
        <v>3.6</v>
      </c>
      <c r="M18" s="30">
        <v>4.8</v>
      </c>
      <c r="N18" s="23">
        <f t="shared" si="1"/>
        <v>4.990909090909091</v>
      </c>
      <c r="O18" s="26" t="str">
        <f t="shared" si="2"/>
        <v>Yếu</v>
      </c>
      <c r="P18" s="21">
        <f t="shared" si="3"/>
        <v>0</v>
      </c>
      <c r="Q18" s="21">
        <f t="shared" si="4"/>
        <v>2</v>
      </c>
      <c r="R18" s="21">
        <f t="shared" si="5"/>
        <v>2</v>
      </c>
      <c r="S18" s="21">
        <f t="shared" si="6"/>
        <v>3</v>
      </c>
      <c r="T18" s="21">
        <f t="shared" si="7"/>
        <v>2.5</v>
      </c>
      <c r="U18" s="21">
        <f t="shared" si="8"/>
        <v>1.5</v>
      </c>
      <c r="V18" s="21">
        <f t="shared" si="9"/>
        <v>1</v>
      </c>
      <c r="W18" s="21">
        <f t="shared" si="10"/>
        <v>0</v>
      </c>
      <c r="X18" s="21">
        <f t="shared" si="11"/>
        <v>0</v>
      </c>
      <c r="Y18" s="21">
        <f t="shared" si="12"/>
        <v>1</v>
      </c>
      <c r="Z18" s="23">
        <f t="shared" si="13"/>
        <v>1.27</v>
      </c>
      <c r="AA18" s="28" t="str">
        <f t="shared" si="14"/>
        <v>Yếu</v>
      </c>
      <c r="AB18" s="15" t="s">
        <v>58</v>
      </c>
    </row>
    <row r="19" spans="1:28" ht="20.25" customHeight="1">
      <c r="A19" s="9">
        <v>13</v>
      </c>
      <c r="B19" s="2" t="s">
        <v>24</v>
      </c>
      <c r="C19" s="3" t="s">
        <v>25</v>
      </c>
      <c r="D19" s="30">
        <v>8.8</v>
      </c>
      <c r="E19" s="30">
        <v>7.6000000000000005</v>
      </c>
      <c r="F19" s="30">
        <v>8</v>
      </c>
      <c r="G19" s="30">
        <v>4.6000000000000005</v>
      </c>
      <c r="H19" s="30">
        <v>7.5</v>
      </c>
      <c r="I19" s="30">
        <v>7</v>
      </c>
      <c r="J19" s="30">
        <v>7.6</v>
      </c>
      <c r="K19" s="30">
        <v>7.4</v>
      </c>
      <c r="L19" s="30">
        <v>7</v>
      </c>
      <c r="M19" s="30">
        <v>8</v>
      </c>
      <c r="N19" s="23">
        <f t="shared" si="1"/>
        <v>7.363636363636363</v>
      </c>
      <c r="O19" s="26" t="str">
        <f t="shared" si="2"/>
        <v>Khá</v>
      </c>
      <c r="P19" s="21">
        <f t="shared" si="3"/>
        <v>4</v>
      </c>
      <c r="Q19" s="21">
        <f t="shared" si="4"/>
        <v>3</v>
      </c>
      <c r="R19" s="21">
        <f t="shared" si="5"/>
        <v>3.5</v>
      </c>
      <c r="S19" s="21">
        <f t="shared" si="6"/>
        <v>1</v>
      </c>
      <c r="T19" s="21">
        <f t="shared" si="7"/>
        <v>3</v>
      </c>
      <c r="U19" s="21">
        <f t="shared" si="8"/>
        <v>3</v>
      </c>
      <c r="V19" s="21">
        <f t="shared" si="9"/>
        <v>3</v>
      </c>
      <c r="W19" s="21">
        <f t="shared" si="10"/>
        <v>3</v>
      </c>
      <c r="X19" s="21">
        <f t="shared" si="11"/>
        <v>3</v>
      </c>
      <c r="Y19" s="21">
        <f t="shared" si="12"/>
        <v>3.5</v>
      </c>
      <c r="Z19" s="23">
        <f t="shared" si="13"/>
        <v>3</v>
      </c>
      <c r="AA19" s="28" t="str">
        <f t="shared" si="14"/>
        <v>Khá</v>
      </c>
      <c r="AB19" s="15" t="s">
        <v>58</v>
      </c>
    </row>
    <row r="20" spans="1:28" ht="20.25" customHeight="1">
      <c r="A20" s="9">
        <v>14</v>
      </c>
      <c r="B20" s="2" t="s">
        <v>15</v>
      </c>
      <c r="C20" s="3" t="s">
        <v>26</v>
      </c>
      <c r="D20" s="30">
        <v>7.7</v>
      </c>
      <c r="E20" s="30">
        <v>8.6</v>
      </c>
      <c r="F20" s="30">
        <v>8</v>
      </c>
      <c r="G20" s="30">
        <v>7</v>
      </c>
      <c r="H20" s="30">
        <v>8.5</v>
      </c>
      <c r="I20" s="30">
        <v>6</v>
      </c>
      <c r="J20" s="30">
        <v>7.9</v>
      </c>
      <c r="K20" s="30">
        <v>6.7</v>
      </c>
      <c r="L20" s="30">
        <v>7.1</v>
      </c>
      <c r="M20" s="30">
        <v>7.7</v>
      </c>
      <c r="N20" s="23">
        <f t="shared" si="1"/>
        <v>7.513636363636363</v>
      </c>
      <c r="O20" s="26" t="str">
        <f t="shared" si="2"/>
        <v>Khá</v>
      </c>
      <c r="P20" s="21">
        <f t="shared" si="3"/>
        <v>3</v>
      </c>
      <c r="Q20" s="21">
        <f t="shared" si="4"/>
        <v>4</v>
      </c>
      <c r="R20" s="21">
        <f t="shared" si="5"/>
        <v>3.5</v>
      </c>
      <c r="S20" s="21">
        <f t="shared" si="6"/>
        <v>3</v>
      </c>
      <c r="T20" s="21">
        <f t="shared" si="7"/>
        <v>4</v>
      </c>
      <c r="U20" s="21">
        <f t="shared" si="8"/>
        <v>2</v>
      </c>
      <c r="V20" s="21">
        <f t="shared" si="9"/>
        <v>3</v>
      </c>
      <c r="W20" s="21">
        <f t="shared" si="10"/>
        <v>2.5</v>
      </c>
      <c r="X20" s="21">
        <f t="shared" si="11"/>
        <v>3</v>
      </c>
      <c r="Y20" s="21">
        <f t="shared" si="12"/>
        <v>3</v>
      </c>
      <c r="Z20" s="23">
        <f t="shared" si="13"/>
        <v>3.09</v>
      </c>
      <c r="AA20" s="28" t="str">
        <f t="shared" si="14"/>
        <v>Khá</v>
      </c>
      <c r="AB20" s="15" t="s">
        <v>64</v>
      </c>
    </row>
    <row r="21" spans="1:28" ht="20.25" customHeight="1">
      <c r="A21" s="9">
        <v>15</v>
      </c>
      <c r="B21" s="2" t="s">
        <v>27</v>
      </c>
      <c r="C21" s="3" t="s">
        <v>28</v>
      </c>
      <c r="D21" s="30">
        <v>6.1000000000000005</v>
      </c>
      <c r="E21" s="30">
        <v>8</v>
      </c>
      <c r="F21" s="30">
        <v>7</v>
      </c>
      <c r="G21" s="30">
        <v>5</v>
      </c>
      <c r="H21" s="30">
        <v>6.8</v>
      </c>
      <c r="I21" s="30">
        <v>6</v>
      </c>
      <c r="J21" s="30">
        <v>6.7</v>
      </c>
      <c r="K21" s="30">
        <v>6.5</v>
      </c>
      <c r="L21" s="30">
        <v>3.8</v>
      </c>
      <c r="M21" s="30">
        <v>6.2</v>
      </c>
      <c r="N21" s="23">
        <f t="shared" si="1"/>
        <v>6.281818181818181</v>
      </c>
      <c r="O21" s="26" t="str">
        <f t="shared" si="2"/>
        <v>TB khá</v>
      </c>
      <c r="P21" s="21">
        <f t="shared" si="3"/>
        <v>2</v>
      </c>
      <c r="Q21" s="21">
        <f t="shared" si="4"/>
        <v>3.5</v>
      </c>
      <c r="R21" s="21">
        <f t="shared" si="5"/>
        <v>3</v>
      </c>
      <c r="S21" s="21">
        <f t="shared" si="6"/>
        <v>1.5</v>
      </c>
      <c r="T21" s="21">
        <f t="shared" si="7"/>
        <v>2.5</v>
      </c>
      <c r="U21" s="21">
        <f t="shared" si="8"/>
        <v>2</v>
      </c>
      <c r="V21" s="21">
        <f t="shared" si="9"/>
        <v>2.5</v>
      </c>
      <c r="W21" s="21">
        <f t="shared" si="10"/>
        <v>2.5</v>
      </c>
      <c r="X21" s="21">
        <f t="shared" si="11"/>
        <v>0</v>
      </c>
      <c r="Y21" s="21">
        <f t="shared" si="12"/>
        <v>2</v>
      </c>
      <c r="Z21" s="23">
        <f t="shared" si="13"/>
        <v>2.23</v>
      </c>
      <c r="AA21" s="28" t="str">
        <f t="shared" si="14"/>
        <v>Trung bình</v>
      </c>
      <c r="AB21" s="15" t="s">
        <v>58</v>
      </c>
    </row>
    <row r="22" spans="1:28" ht="20.25" customHeight="1">
      <c r="A22" s="9">
        <v>16</v>
      </c>
      <c r="B22" s="4" t="s">
        <v>29</v>
      </c>
      <c r="C22" s="5" t="s">
        <v>30</v>
      </c>
      <c r="D22" s="30">
        <v>4.7</v>
      </c>
      <c r="E22" s="30">
        <v>5.800000000000001</v>
      </c>
      <c r="F22" s="30">
        <v>5.300000000000001</v>
      </c>
      <c r="G22" s="30">
        <v>4</v>
      </c>
      <c r="H22" s="30">
        <v>6.8</v>
      </c>
      <c r="I22" s="30">
        <v>5.8</v>
      </c>
      <c r="J22" s="30">
        <v>5.7</v>
      </c>
      <c r="K22" s="30">
        <v>5.1</v>
      </c>
      <c r="L22" s="30">
        <v>3.8</v>
      </c>
      <c r="M22" s="30">
        <v>5.6</v>
      </c>
      <c r="N22" s="23">
        <f t="shared" si="1"/>
        <v>5.259090909090909</v>
      </c>
      <c r="O22" s="26" t="str">
        <f t="shared" si="2"/>
        <v>TB</v>
      </c>
      <c r="P22" s="21">
        <f t="shared" si="3"/>
        <v>1</v>
      </c>
      <c r="Q22" s="21">
        <f t="shared" si="4"/>
        <v>2</v>
      </c>
      <c r="R22" s="21">
        <f t="shared" si="5"/>
        <v>1.5</v>
      </c>
      <c r="S22" s="21">
        <f t="shared" si="6"/>
        <v>1</v>
      </c>
      <c r="T22" s="21">
        <f t="shared" si="7"/>
        <v>2.5</v>
      </c>
      <c r="U22" s="21">
        <f t="shared" si="8"/>
        <v>2</v>
      </c>
      <c r="V22" s="21">
        <f t="shared" si="9"/>
        <v>2</v>
      </c>
      <c r="W22" s="21">
        <f t="shared" si="10"/>
        <v>1.5</v>
      </c>
      <c r="X22" s="21">
        <f t="shared" si="11"/>
        <v>0</v>
      </c>
      <c r="Y22" s="21">
        <f t="shared" si="12"/>
        <v>2</v>
      </c>
      <c r="Z22" s="23">
        <f t="shared" si="13"/>
        <v>1.55</v>
      </c>
      <c r="AA22" s="28" t="str">
        <f t="shared" si="14"/>
        <v>Yếu</v>
      </c>
      <c r="AB22" s="15" t="s">
        <v>58</v>
      </c>
    </row>
    <row r="23" spans="1:28" ht="20.25" customHeight="1">
      <c r="A23" s="9">
        <v>17</v>
      </c>
      <c r="B23" s="4" t="s">
        <v>31</v>
      </c>
      <c r="C23" s="5" t="s">
        <v>32</v>
      </c>
      <c r="D23" s="30">
        <v>7.6000000000000005</v>
      </c>
      <c r="E23" s="30">
        <v>8.2</v>
      </c>
      <c r="F23" s="30">
        <v>8.2</v>
      </c>
      <c r="G23" s="30">
        <v>4</v>
      </c>
      <c r="H23" s="30">
        <v>8.5</v>
      </c>
      <c r="I23" s="30">
        <v>5.3</v>
      </c>
      <c r="J23" s="30">
        <v>7.9</v>
      </c>
      <c r="K23" s="30">
        <v>8.9</v>
      </c>
      <c r="L23" s="30">
        <v>7.6</v>
      </c>
      <c r="M23" s="30">
        <v>7.4</v>
      </c>
      <c r="N23" s="23">
        <f t="shared" si="1"/>
        <v>7.49090909090909</v>
      </c>
      <c r="O23" s="26" t="str">
        <f t="shared" si="2"/>
        <v>Khá</v>
      </c>
      <c r="P23" s="21">
        <f t="shared" si="3"/>
        <v>3</v>
      </c>
      <c r="Q23" s="21">
        <f t="shared" si="4"/>
        <v>3.5</v>
      </c>
      <c r="R23" s="21">
        <f t="shared" si="5"/>
        <v>3.5</v>
      </c>
      <c r="S23" s="21">
        <f t="shared" si="6"/>
        <v>1</v>
      </c>
      <c r="T23" s="21">
        <f t="shared" si="7"/>
        <v>4</v>
      </c>
      <c r="U23" s="21">
        <f t="shared" si="8"/>
        <v>1.5</v>
      </c>
      <c r="V23" s="21">
        <f t="shared" si="9"/>
        <v>3</v>
      </c>
      <c r="W23" s="21">
        <f t="shared" si="10"/>
        <v>4</v>
      </c>
      <c r="X23" s="21">
        <f t="shared" si="11"/>
        <v>3</v>
      </c>
      <c r="Y23" s="21">
        <f t="shared" si="12"/>
        <v>3</v>
      </c>
      <c r="Z23" s="23">
        <f t="shared" si="13"/>
        <v>3.02</v>
      </c>
      <c r="AA23" s="28" t="str">
        <f t="shared" si="14"/>
        <v>Khá</v>
      </c>
      <c r="AB23" s="15" t="s">
        <v>58</v>
      </c>
    </row>
    <row r="24" spans="1:28" ht="20.25" customHeight="1">
      <c r="A24" s="9">
        <v>18</v>
      </c>
      <c r="B24" s="4" t="s">
        <v>33</v>
      </c>
      <c r="C24" s="5" t="s">
        <v>32</v>
      </c>
      <c r="D24" s="30">
        <v>6.8</v>
      </c>
      <c r="E24" s="30">
        <v>7.5</v>
      </c>
      <c r="F24" s="30">
        <v>4.9</v>
      </c>
      <c r="G24" s="30">
        <v>5.1</v>
      </c>
      <c r="H24" s="30">
        <v>7.3</v>
      </c>
      <c r="I24" s="30">
        <v>4.6</v>
      </c>
      <c r="J24" s="30">
        <v>5.1</v>
      </c>
      <c r="K24" s="30">
        <v>5.7</v>
      </c>
      <c r="L24" s="30">
        <v>3.2</v>
      </c>
      <c r="M24" s="30">
        <v>5.3</v>
      </c>
      <c r="N24" s="23">
        <f t="shared" si="1"/>
        <v>5.518181818181818</v>
      </c>
      <c r="O24" s="26" t="str">
        <f t="shared" si="2"/>
        <v>TB</v>
      </c>
      <c r="P24" s="21">
        <f t="shared" si="3"/>
        <v>2.5</v>
      </c>
      <c r="Q24" s="21">
        <f t="shared" si="4"/>
        <v>3</v>
      </c>
      <c r="R24" s="21">
        <f t="shared" si="5"/>
        <v>1</v>
      </c>
      <c r="S24" s="21">
        <f t="shared" si="6"/>
        <v>1.5</v>
      </c>
      <c r="T24" s="21">
        <f t="shared" si="7"/>
        <v>3</v>
      </c>
      <c r="U24" s="21">
        <f t="shared" si="8"/>
        <v>1</v>
      </c>
      <c r="V24" s="21">
        <f t="shared" si="9"/>
        <v>1.5</v>
      </c>
      <c r="W24" s="21">
        <f t="shared" si="10"/>
        <v>2</v>
      </c>
      <c r="X24" s="21">
        <f t="shared" si="11"/>
        <v>0</v>
      </c>
      <c r="Y24" s="21">
        <f t="shared" si="12"/>
        <v>1.5</v>
      </c>
      <c r="Z24" s="23">
        <f t="shared" si="13"/>
        <v>1.68</v>
      </c>
      <c r="AA24" s="28" t="str">
        <f t="shared" si="14"/>
        <v>Yếu</v>
      </c>
      <c r="AB24" s="15" t="s">
        <v>58</v>
      </c>
    </row>
    <row r="25" spans="1:28" ht="20.25" customHeight="1">
      <c r="A25" s="9">
        <v>19</v>
      </c>
      <c r="B25" s="4" t="s">
        <v>34</v>
      </c>
      <c r="C25" s="5" t="s">
        <v>35</v>
      </c>
      <c r="D25" s="30">
        <v>8</v>
      </c>
      <c r="E25" s="30">
        <v>8.3</v>
      </c>
      <c r="F25" s="30">
        <v>8.3</v>
      </c>
      <c r="G25" s="30">
        <v>6.5</v>
      </c>
      <c r="H25" s="30">
        <v>7.9</v>
      </c>
      <c r="I25" s="30">
        <v>6</v>
      </c>
      <c r="J25" s="30">
        <v>7.6</v>
      </c>
      <c r="K25" s="30">
        <v>8</v>
      </c>
      <c r="L25" s="30">
        <v>7.7</v>
      </c>
      <c r="M25" s="30">
        <v>7.7</v>
      </c>
      <c r="N25" s="23">
        <f t="shared" si="1"/>
        <v>7.645454545454545</v>
      </c>
      <c r="O25" s="26" t="str">
        <f t="shared" si="2"/>
        <v>Khá</v>
      </c>
      <c r="P25" s="21">
        <f t="shared" si="3"/>
        <v>3.5</v>
      </c>
      <c r="Q25" s="21">
        <f t="shared" si="4"/>
        <v>3.5</v>
      </c>
      <c r="R25" s="21">
        <f t="shared" si="5"/>
        <v>3.5</v>
      </c>
      <c r="S25" s="21">
        <f t="shared" si="6"/>
        <v>2.5</v>
      </c>
      <c r="T25" s="21">
        <f t="shared" si="7"/>
        <v>3</v>
      </c>
      <c r="U25" s="21">
        <f t="shared" si="8"/>
        <v>2</v>
      </c>
      <c r="V25" s="21">
        <f t="shared" si="9"/>
        <v>3</v>
      </c>
      <c r="W25" s="21">
        <f t="shared" si="10"/>
        <v>3.5</v>
      </c>
      <c r="X25" s="21">
        <f t="shared" si="11"/>
        <v>3</v>
      </c>
      <c r="Y25" s="21">
        <f t="shared" si="12"/>
        <v>3</v>
      </c>
      <c r="Z25" s="23">
        <f t="shared" si="13"/>
        <v>3.09</v>
      </c>
      <c r="AA25" s="28" t="str">
        <f t="shared" si="14"/>
        <v>Khá</v>
      </c>
      <c r="AB25" s="15" t="s">
        <v>59</v>
      </c>
    </row>
    <row r="26" spans="1:28" ht="20.25" customHeight="1">
      <c r="A26" s="9">
        <v>20</v>
      </c>
      <c r="B26" s="4" t="s">
        <v>36</v>
      </c>
      <c r="C26" s="5" t="s">
        <v>37</v>
      </c>
      <c r="D26" s="30">
        <v>3.9000000000000004</v>
      </c>
      <c r="E26" s="30">
        <v>6.5</v>
      </c>
      <c r="F26" s="30">
        <v>4.800000000000001</v>
      </c>
      <c r="G26" s="30">
        <v>3.6</v>
      </c>
      <c r="H26" s="30">
        <v>7.5</v>
      </c>
      <c r="I26" s="30">
        <v>5.3</v>
      </c>
      <c r="J26" s="30">
        <v>5.4</v>
      </c>
      <c r="K26" s="30">
        <v>6.4</v>
      </c>
      <c r="L26" s="30">
        <v>3.7</v>
      </c>
      <c r="M26" s="30">
        <v>5.5</v>
      </c>
      <c r="N26" s="23">
        <f t="shared" si="1"/>
        <v>5.286363636363637</v>
      </c>
      <c r="O26" s="26" t="str">
        <f t="shared" si="2"/>
        <v>TB</v>
      </c>
      <c r="P26" s="21">
        <f t="shared" si="3"/>
        <v>0</v>
      </c>
      <c r="Q26" s="21">
        <f t="shared" si="4"/>
        <v>2.5</v>
      </c>
      <c r="R26" s="21">
        <f t="shared" si="5"/>
        <v>1</v>
      </c>
      <c r="S26" s="21">
        <f t="shared" si="6"/>
        <v>0</v>
      </c>
      <c r="T26" s="21">
        <f t="shared" si="7"/>
        <v>3</v>
      </c>
      <c r="U26" s="21">
        <f t="shared" si="8"/>
        <v>1.5</v>
      </c>
      <c r="V26" s="21">
        <f t="shared" si="9"/>
        <v>1.5</v>
      </c>
      <c r="W26" s="21">
        <f t="shared" si="10"/>
        <v>2</v>
      </c>
      <c r="X26" s="21">
        <f t="shared" si="11"/>
        <v>0</v>
      </c>
      <c r="Y26" s="21">
        <f t="shared" si="12"/>
        <v>2</v>
      </c>
      <c r="Z26" s="23">
        <f t="shared" si="13"/>
        <v>1.34</v>
      </c>
      <c r="AA26" s="28" t="str">
        <f t="shared" si="14"/>
        <v>Yếu</v>
      </c>
      <c r="AB26" s="15" t="s">
        <v>58</v>
      </c>
    </row>
    <row r="27" spans="1:28" ht="20.25" customHeight="1">
      <c r="A27" s="9">
        <v>21</v>
      </c>
      <c r="B27" s="4" t="s">
        <v>15</v>
      </c>
      <c r="C27" s="5" t="s">
        <v>38</v>
      </c>
      <c r="D27" s="30">
        <v>8.3</v>
      </c>
      <c r="E27" s="30">
        <v>8.6</v>
      </c>
      <c r="F27" s="30">
        <v>8.6</v>
      </c>
      <c r="G27" s="30">
        <v>7.7</v>
      </c>
      <c r="H27" s="30">
        <v>7.3</v>
      </c>
      <c r="I27" s="30">
        <v>7.7</v>
      </c>
      <c r="J27" s="30">
        <v>8.2</v>
      </c>
      <c r="K27" s="30">
        <v>7.4</v>
      </c>
      <c r="L27" s="30">
        <v>6.2</v>
      </c>
      <c r="M27" s="30">
        <v>6.8</v>
      </c>
      <c r="N27" s="23">
        <f t="shared" si="1"/>
        <v>7.772727272727274</v>
      </c>
      <c r="O27" s="26" t="str">
        <f t="shared" si="2"/>
        <v>Khá</v>
      </c>
      <c r="P27" s="21">
        <f t="shared" si="3"/>
        <v>3.5</v>
      </c>
      <c r="Q27" s="21">
        <f t="shared" si="4"/>
        <v>4</v>
      </c>
      <c r="R27" s="21">
        <f t="shared" si="5"/>
        <v>4</v>
      </c>
      <c r="S27" s="21">
        <f t="shared" si="6"/>
        <v>3</v>
      </c>
      <c r="T27" s="21">
        <f t="shared" si="7"/>
        <v>3</v>
      </c>
      <c r="U27" s="21">
        <f t="shared" si="8"/>
        <v>3</v>
      </c>
      <c r="V27" s="21">
        <f t="shared" si="9"/>
        <v>3.5</v>
      </c>
      <c r="W27" s="21">
        <f t="shared" si="10"/>
        <v>3</v>
      </c>
      <c r="X27" s="21">
        <f t="shared" si="11"/>
        <v>2</v>
      </c>
      <c r="Y27" s="21">
        <f t="shared" si="12"/>
        <v>2.5</v>
      </c>
      <c r="Z27" s="23">
        <f t="shared" si="13"/>
        <v>3.23</v>
      </c>
      <c r="AA27" s="28" t="str">
        <f t="shared" si="14"/>
        <v>Giỏi</v>
      </c>
      <c r="AB27" s="15" t="s">
        <v>58</v>
      </c>
    </row>
    <row r="28" spans="1:28" ht="20.25" customHeight="1">
      <c r="A28" s="9">
        <v>22</v>
      </c>
      <c r="B28" s="4" t="s">
        <v>39</v>
      </c>
      <c r="C28" s="5" t="s">
        <v>40</v>
      </c>
      <c r="D28" s="30">
        <v>5.300000000000001</v>
      </c>
      <c r="E28" s="30">
        <v>6.7</v>
      </c>
      <c r="F28" s="30">
        <v>6.5</v>
      </c>
      <c r="G28" s="30">
        <v>4.4</v>
      </c>
      <c r="H28" s="30">
        <v>7</v>
      </c>
      <c r="I28" s="30">
        <v>7.8</v>
      </c>
      <c r="J28" s="30">
        <v>6.3</v>
      </c>
      <c r="K28" s="30">
        <v>7</v>
      </c>
      <c r="L28" s="30">
        <v>5.9</v>
      </c>
      <c r="M28" s="30">
        <v>5.9</v>
      </c>
      <c r="N28" s="23">
        <f t="shared" si="1"/>
        <v>6.340909090909091</v>
      </c>
      <c r="O28" s="26" t="str">
        <f t="shared" si="2"/>
        <v>TB khá</v>
      </c>
      <c r="P28" s="21">
        <f t="shared" si="3"/>
        <v>1.5</v>
      </c>
      <c r="Q28" s="21">
        <f t="shared" si="4"/>
        <v>2.5</v>
      </c>
      <c r="R28" s="21">
        <f t="shared" si="5"/>
        <v>2.5</v>
      </c>
      <c r="S28" s="21">
        <f t="shared" si="6"/>
        <v>1</v>
      </c>
      <c r="T28" s="21">
        <f t="shared" si="7"/>
        <v>3</v>
      </c>
      <c r="U28" s="21">
        <f t="shared" si="8"/>
        <v>3</v>
      </c>
      <c r="V28" s="21">
        <f t="shared" si="9"/>
        <v>2</v>
      </c>
      <c r="W28" s="21">
        <f t="shared" si="10"/>
        <v>3</v>
      </c>
      <c r="X28" s="21">
        <f t="shared" si="11"/>
        <v>2</v>
      </c>
      <c r="Y28" s="21">
        <f t="shared" si="12"/>
        <v>2</v>
      </c>
      <c r="Z28" s="23">
        <f t="shared" si="13"/>
        <v>2.3</v>
      </c>
      <c r="AA28" s="28" t="str">
        <f t="shared" si="14"/>
        <v>Trung bình</v>
      </c>
      <c r="AB28" s="15" t="s">
        <v>58</v>
      </c>
    </row>
    <row r="29" spans="1:28" ht="20.25" customHeight="1">
      <c r="A29" s="9">
        <v>23</v>
      </c>
      <c r="B29" s="4" t="s">
        <v>41</v>
      </c>
      <c r="C29" s="5" t="s">
        <v>42</v>
      </c>
      <c r="D29" s="30">
        <v>6.6</v>
      </c>
      <c r="E29" s="30">
        <v>7.2</v>
      </c>
      <c r="F29" s="30">
        <v>7.1000000000000005</v>
      </c>
      <c r="G29" s="30">
        <v>5.1</v>
      </c>
      <c r="H29" s="30">
        <v>7</v>
      </c>
      <c r="I29" s="30">
        <v>5.3</v>
      </c>
      <c r="J29" s="30">
        <v>6.7</v>
      </c>
      <c r="K29" s="30">
        <v>6.5</v>
      </c>
      <c r="L29" s="30">
        <v>7.6</v>
      </c>
      <c r="M29" s="30">
        <v>6.4</v>
      </c>
      <c r="N29" s="23">
        <f t="shared" si="1"/>
        <v>6.586363636363637</v>
      </c>
      <c r="O29" s="26" t="str">
        <f t="shared" si="2"/>
        <v>TB khá</v>
      </c>
      <c r="P29" s="21">
        <f t="shared" si="3"/>
        <v>2.5</v>
      </c>
      <c r="Q29" s="21">
        <f t="shared" si="4"/>
        <v>3</v>
      </c>
      <c r="R29" s="21">
        <f t="shared" si="5"/>
        <v>3</v>
      </c>
      <c r="S29" s="21">
        <f t="shared" si="6"/>
        <v>1.5</v>
      </c>
      <c r="T29" s="21">
        <f t="shared" si="7"/>
        <v>3</v>
      </c>
      <c r="U29" s="21">
        <f t="shared" si="8"/>
        <v>1.5</v>
      </c>
      <c r="V29" s="21">
        <f t="shared" si="9"/>
        <v>2.5</v>
      </c>
      <c r="W29" s="21">
        <f t="shared" si="10"/>
        <v>2.5</v>
      </c>
      <c r="X29" s="21">
        <f t="shared" si="11"/>
        <v>3</v>
      </c>
      <c r="Y29" s="21">
        <f t="shared" si="12"/>
        <v>2</v>
      </c>
      <c r="Z29" s="23">
        <f t="shared" si="13"/>
        <v>2.5</v>
      </c>
      <c r="AA29" s="28" t="str">
        <f t="shared" si="14"/>
        <v>Khá</v>
      </c>
      <c r="AB29" s="15" t="s">
        <v>58</v>
      </c>
    </row>
    <row r="30" spans="1:28" ht="20.25" customHeight="1">
      <c r="A30" s="12">
        <v>24</v>
      </c>
      <c r="B30" s="6" t="s">
        <v>43</v>
      </c>
      <c r="C30" s="7" t="s">
        <v>44</v>
      </c>
      <c r="D30" s="31">
        <v>6.2</v>
      </c>
      <c r="E30" s="31">
        <v>6.8</v>
      </c>
      <c r="F30" s="31">
        <v>6.3</v>
      </c>
      <c r="G30" s="31">
        <v>4</v>
      </c>
      <c r="H30" s="31">
        <v>7</v>
      </c>
      <c r="I30" s="31">
        <v>6.9</v>
      </c>
      <c r="J30" s="31">
        <v>6.7</v>
      </c>
      <c r="K30" s="31">
        <v>7</v>
      </c>
      <c r="L30" s="31">
        <v>3.9</v>
      </c>
      <c r="M30" s="31">
        <v>5.7</v>
      </c>
      <c r="N30" s="24">
        <f t="shared" si="1"/>
        <v>6.15</v>
      </c>
      <c r="O30" s="27" t="str">
        <f t="shared" si="2"/>
        <v>TB khá</v>
      </c>
      <c r="P30" s="20">
        <f t="shared" si="3"/>
        <v>2</v>
      </c>
      <c r="Q30" s="20">
        <f t="shared" si="4"/>
        <v>2.5</v>
      </c>
      <c r="R30" s="20">
        <f t="shared" si="5"/>
        <v>2</v>
      </c>
      <c r="S30" s="20">
        <f t="shared" si="6"/>
        <v>1</v>
      </c>
      <c r="T30" s="20">
        <f t="shared" si="7"/>
        <v>3</v>
      </c>
      <c r="U30" s="20">
        <f t="shared" si="8"/>
        <v>2.5</v>
      </c>
      <c r="V30" s="20">
        <f t="shared" si="9"/>
        <v>2.5</v>
      </c>
      <c r="W30" s="20">
        <f t="shared" si="10"/>
        <v>3</v>
      </c>
      <c r="X30" s="20">
        <f t="shared" si="11"/>
        <v>0</v>
      </c>
      <c r="Y30" s="20">
        <f t="shared" si="12"/>
        <v>2</v>
      </c>
      <c r="Z30" s="24">
        <f t="shared" si="13"/>
        <v>2.11</v>
      </c>
      <c r="AA30" s="10" t="str">
        <f t="shared" si="14"/>
        <v>Trung bình</v>
      </c>
      <c r="AB30" s="16" t="s">
        <v>58</v>
      </c>
    </row>
    <row r="32" spans="2:22" s="33" customFormat="1" ht="16.5">
      <c r="B32" s="32" t="s">
        <v>66</v>
      </c>
      <c r="V32" s="33" t="s">
        <v>56</v>
      </c>
    </row>
    <row r="35" spans="2:22" ht="15.75">
      <c r="B35" s="34" t="s">
        <v>91</v>
      </c>
      <c r="V35" s="34" t="s">
        <v>68</v>
      </c>
    </row>
    <row r="36" ht="15.75">
      <c r="V36" s="8" t="s">
        <v>96</v>
      </c>
    </row>
    <row r="37" ht="15.75">
      <c r="B37" s="95" t="s">
        <v>89</v>
      </c>
    </row>
    <row r="38" ht="15.75">
      <c r="B38" s="94" t="s">
        <v>90</v>
      </c>
    </row>
    <row r="39" ht="15.75">
      <c r="B39" s="97" t="s">
        <v>95</v>
      </c>
    </row>
  </sheetData>
  <sheetProtection/>
  <mergeCells count="9">
    <mergeCell ref="AA5:AA6"/>
    <mergeCell ref="AB5:AB6"/>
    <mergeCell ref="A5:A6"/>
    <mergeCell ref="B5:C6"/>
    <mergeCell ref="D3:Z3"/>
    <mergeCell ref="D4:Y4"/>
    <mergeCell ref="N5:N6"/>
    <mergeCell ref="O5:O6"/>
    <mergeCell ref="Z5:Z6"/>
  </mergeCells>
  <conditionalFormatting sqref="D7:O30 Z7:AA30">
    <cfRule type="cellIs" priority="2" dxfId="2" operator="lessThan">
      <formula>1</formula>
    </cfRule>
  </conditionalFormatting>
  <conditionalFormatting sqref="P7:Y30">
    <cfRule type="cellIs" priority="1" dxfId="5" operator="lessThan">
      <formula>1</formula>
    </cfRule>
  </conditionalFormatting>
  <printOptions/>
  <pageMargins left="0.2" right="0.2" top="0.2" bottom="0.2" header="0.21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PageLayoutView="0" workbookViewId="0" topLeftCell="A1">
      <selection activeCell="F1" sqref="F1:AY1"/>
    </sheetView>
  </sheetViews>
  <sheetFormatPr defaultColWidth="9.00390625" defaultRowHeight="15.75"/>
  <cols>
    <col min="1" max="1" width="2.50390625" style="0" customWidth="1"/>
    <col min="2" max="2" width="10.00390625" style="0" customWidth="1"/>
    <col min="3" max="3" width="4.625" style="0" customWidth="1"/>
    <col min="4" max="13" width="4.50390625" style="0" hidden="1" customWidth="1"/>
    <col min="14" max="14" width="3.00390625" style="0" customWidth="1"/>
    <col min="15" max="15" width="5.875" style="0" customWidth="1"/>
    <col min="16" max="16" width="3.375" style="0" customWidth="1"/>
    <col min="17" max="26" width="4.75390625" style="0" hidden="1" customWidth="1"/>
    <col min="27" max="27" width="3.875" style="0" customWidth="1"/>
    <col min="28" max="29" width="3.25390625" style="0" customWidth="1"/>
    <col min="30" max="40" width="4.50390625" style="0" customWidth="1"/>
    <col min="41" max="41" width="5.50390625" style="0" customWidth="1"/>
    <col min="42" max="56" width="4.50390625" style="0" customWidth="1"/>
    <col min="57" max="57" width="7.625" style="0" customWidth="1"/>
  </cols>
  <sheetData>
    <row r="1" spans="6:51" ht="18.75">
      <c r="F1" s="108" t="s">
        <v>99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6:51" ht="15.75">
      <c r="F2" s="107" t="s">
        <v>85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</row>
    <row r="3" spans="1:57" ht="16.5" customHeight="1">
      <c r="A3" s="109" t="s">
        <v>70</v>
      </c>
      <c r="B3" s="116" t="s">
        <v>71</v>
      </c>
      <c r="C3" s="117"/>
      <c r="D3" s="112" t="s">
        <v>72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25" t="s">
        <v>72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13" t="s">
        <v>92</v>
      </c>
      <c r="AE3" s="114"/>
      <c r="AF3" s="114"/>
      <c r="AG3" s="114"/>
      <c r="AH3" s="114"/>
      <c r="AI3" s="114"/>
      <c r="AJ3" s="114"/>
      <c r="AK3" s="114"/>
      <c r="AL3" s="114"/>
      <c r="AM3" s="115"/>
      <c r="AN3" s="70"/>
      <c r="AO3" s="70"/>
      <c r="AP3" s="113" t="s">
        <v>93</v>
      </c>
      <c r="AQ3" s="114"/>
      <c r="AR3" s="114"/>
      <c r="AS3" s="114"/>
      <c r="AT3" s="114"/>
      <c r="AU3" s="114"/>
      <c r="AV3" s="114"/>
      <c r="AW3" s="114"/>
      <c r="AX3" s="114"/>
      <c r="AY3" s="115"/>
      <c r="AZ3" s="41"/>
      <c r="BA3" s="100" t="s">
        <v>61</v>
      </c>
      <c r="BB3" s="100" t="s">
        <v>57</v>
      </c>
      <c r="BC3" s="100" t="s">
        <v>87</v>
      </c>
      <c r="BD3" s="100" t="s">
        <v>88</v>
      </c>
      <c r="BE3" s="123" t="s">
        <v>86</v>
      </c>
    </row>
    <row r="4" spans="1:57" ht="64.5" customHeight="1">
      <c r="A4" s="110"/>
      <c r="B4" s="118"/>
      <c r="C4" s="119"/>
      <c r="D4" s="72" t="s">
        <v>73</v>
      </c>
      <c r="E4" s="72" t="s">
        <v>74</v>
      </c>
      <c r="F4" s="72" t="s">
        <v>75</v>
      </c>
      <c r="G4" s="72" t="s">
        <v>76</v>
      </c>
      <c r="H4" s="72" t="s">
        <v>77</v>
      </c>
      <c r="I4" s="72" t="s">
        <v>78</v>
      </c>
      <c r="J4" s="72" t="s">
        <v>79</v>
      </c>
      <c r="K4" s="72" t="s">
        <v>80</v>
      </c>
      <c r="L4" s="72" t="s">
        <v>81</v>
      </c>
      <c r="M4" s="72" t="s">
        <v>82</v>
      </c>
      <c r="N4" s="72" t="s">
        <v>62</v>
      </c>
      <c r="O4" s="72" t="s">
        <v>83</v>
      </c>
      <c r="P4" s="124" t="s">
        <v>84</v>
      </c>
      <c r="Q4" s="72" t="s">
        <v>73</v>
      </c>
      <c r="R4" s="72" t="s">
        <v>74</v>
      </c>
      <c r="S4" s="72" t="s">
        <v>75</v>
      </c>
      <c r="T4" s="72" t="s">
        <v>76</v>
      </c>
      <c r="U4" s="72" t="s">
        <v>77</v>
      </c>
      <c r="V4" s="72" t="s">
        <v>78</v>
      </c>
      <c r="W4" s="72" t="s">
        <v>79</v>
      </c>
      <c r="X4" s="72" t="s">
        <v>80</v>
      </c>
      <c r="Y4" s="72" t="s">
        <v>81</v>
      </c>
      <c r="Z4" s="72" t="s">
        <v>82</v>
      </c>
      <c r="AA4" s="72" t="s">
        <v>62</v>
      </c>
      <c r="AB4" s="73" t="s">
        <v>83</v>
      </c>
      <c r="AC4" s="73" t="s">
        <v>84</v>
      </c>
      <c r="AD4" s="38" t="s">
        <v>67</v>
      </c>
      <c r="AE4" s="38" t="s">
        <v>46</v>
      </c>
      <c r="AF4" s="38" t="s">
        <v>47</v>
      </c>
      <c r="AG4" s="38" t="s">
        <v>48</v>
      </c>
      <c r="AH4" s="38" t="s">
        <v>49</v>
      </c>
      <c r="AI4" s="38" t="s">
        <v>50</v>
      </c>
      <c r="AJ4" s="39" t="s">
        <v>51</v>
      </c>
      <c r="AK4" s="38" t="s">
        <v>52</v>
      </c>
      <c r="AL4" s="38" t="s">
        <v>53</v>
      </c>
      <c r="AM4" s="38" t="s">
        <v>54</v>
      </c>
      <c r="AN4" s="37" t="s">
        <v>63</v>
      </c>
      <c r="AO4" s="123" t="s">
        <v>61</v>
      </c>
      <c r="AP4" s="38" t="s">
        <v>67</v>
      </c>
      <c r="AQ4" s="38" t="s">
        <v>46</v>
      </c>
      <c r="AR4" s="38" t="s">
        <v>47</v>
      </c>
      <c r="AS4" s="38" t="s">
        <v>48</v>
      </c>
      <c r="AT4" s="38" t="s">
        <v>49</v>
      </c>
      <c r="AU4" s="38" t="s">
        <v>50</v>
      </c>
      <c r="AV4" s="39" t="s">
        <v>51</v>
      </c>
      <c r="AW4" s="38" t="s">
        <v>52</v>
      </c>
      <c r="AX4" s="38" t="s">
        <v>53</v>
      </c>
      <c r="AY4" s="38" t="s">
        <v>54</v>
      </c>
      <c r="AZ4" s="37" t="s">
        <v>69</v>
      </c>
      <c r="BA4" s="122"/>
      <c r="BB4" s="122"/>
      <c r="BC4" s="101"/>
      <c r="BD4" s="122"/>
      <c r="BE4" s="123"/>
    </row>
    <row r="5" spans="1:57" ht="16.5" customHeight="1">
      <c r="A5" s="111"/>
      <c r="B5" s="120"/>
      <c r="C5" s="121"/>
      <c r="D5" s="74">
        <v>2</v>
      </c>
      <c r="E5" s="74">
        <v>3</v>
      </c>
      <c r="F5" s="74">
        <v>2</v>
      </c>
      <c r="G5" s="74">
        <v>3</v>
      </c>
      <c r="H5" s="74">
        <v>2</v>
      </c>
      <c r="I5" s="74">
        <v>3</v>
      </c>
      <c r="J5" s="74">
        <v>2</v>
      </c>
      <c r="K5" s="74">
        <v>2</v>
      </c>
      <c r="L5" s="75">
        <v>3</v>
      </c>
      <c r="M5" s="75">
        <v>2</v>
      </c>
      <c r="N5" s="76">
        <f>SUM(D5:M5)</f>
        <v>24</v>
      </c>
      <c r="O5" s="72"/>
      <c r="P5" s="124"/>
      <c r="Q5" s="74">
        <v>2</v>
      </c>
      <c r="R5" s="74">
        <v>3</v>
      </c>
      <c r="S5" s="74">
        <v>2</v>
      </c>
      <c r="T5" s="74">
        <v>3</v>
      </c>
      <c r="U5" s="74">
        <v>2</v>
      </c>
      <c r="V5" s="74">
        <v>3</v>
      </c>
      <c r="W5" s="74">
        <v>2</v>
      </c>
      <c r="X5" s="74">
        <v>2</v>
      </c>
      <c r="Y5" s="77">
        <v>3</v>
      </c>
      <c r="Z5" s="77">
        <v>2</v>
      </c>
      <c r="AA5" s="78">
        <f>SUM(Q5:Z5)</f>
        <v>24</v>
      </c>
      <c r="AB5" s="77"/>
      <c r="AC5" s="77"/>
      <c r="AD5" s="40">
        <v>2</v>
      </c>
      <c r="AE5" s="40">
        <v>2</v>
      </c>
      <c r="AF5" s="40">
        <v>3</v>
      </c>
      <c r="AG5" s="40">
        <v>2</v>
      </c>
      <c r="AH5" s="40">
        <v>2</v>
      </c>
      <c r="AI5" s="40">
        <v>2</v>
      </c>
      <c r="AJ5" s="40">
        <v>3</v>
      </c>
      <c r="AK5" s="40">
        <v>3</v>
      </c>
      <c r="AL5" s="40">
        <v>2</v>
      </c>
      <c r="AM5" s="40">
        <v>1</v>
      </c>
      <c r="AN5" s="37">
        <f>SUM(AD5:AM5)</f>
        <v>22</v>
      </c>
      <c r="AO5" s="123"/>
      <c r="AP5" s="40">
        <v>2</v>
      </c>
      <c r="AQ5" s="40">
        <v>2</v>
      </c>
      <c r="AR5" s="40">
        <v>3</v>
      </c>
      <c r="AS5" s="40">
        <v>2</v>
      </c>
      <c r="AT5" s="40">
        <v>2</v>
      </c>
      <c r="AU5" s="40">
        <v>2</v>
      </c>
      <c r="AV5" s="40">
        <v>3</v>
      </c>
      <c r="AW5" s="40">
        <v>3</v>
      </c>
      <c r="AX5" s="40">
        <v>2</v>
      </c>
      <c r="AY5" s="40">
        <v>1</v>
      </c>
      <c r="AZ5" s="37">
        <f>SUM(AP5:AY5)</f>
        <v>22</v>
      </c>
      <c r="BA5" s="101"/>
      <c r="BB5" s="101"/>
      <c r="BC5" s="57">
        <f>AZ5+AA5</f>
        <v>46</v>
      </c>
      <c r="BD5" s="101"/>
      <c r="BE5" s="123"/>
    </row>
    <row r="6" spans="1:57" ht="15.75">
      <c r="A6" s="42">
        <v>1</v>
      </c>
      <c r="B6" s="64" t="s">
        <v>1</v>
      </c>
      <c r="C6" s="65" t="s">
        <v>2</v>
      </c>
      <c r="D6" s="79">
        <v>5.9</v>
      </c>
      <c r="E6" s="79">
        <v>7.4</v>
      </c>
      <c r="F6" s="79">
        <v>4.9</v>
      </c>
      <c r="G6" s="79">
        <v>7.3</v>
      </c>
      <c r="H6" s="79">
        <v>6.2</v>
      </c>
      <c r="I6" s="79">
        <v>6.6</v>
      </c>
      <c r="J6" s="79">
        <v>8.2</v>
      </c>
      <c r="K6" s="79">
        <v>5.8</v>
      </c>
      <c r="L6" s="79">
        <v>5.6</v>
      </c>
      <c r="M6" s="79">
        <v>7.8</v>
      </c>
      <c r="N6" s="79">
        <f>(D6*$D$5+E6*$E$5+F6*$F$5+G6*$G$5+H6*$H$5+I6*$I$5+J6*$J$5+K6*$K$5+L6*$L$5+M6*$M$5)/$N$5</f>
        <v>6.595833333333332</v>
      </c>
      <c r="O6" s="80" t="str">
        <f>IF(N6&gt;=9,"XuÊt s¾c",IF(N6&gt;=8,"Giái",IF(N6&gt;=7,"Kh¸",IF(N6&gt;=6,"TB Kh¸",IF(N6&gt;=5,"TB","YÕu")))))</f>
        <v>TB Kh¸</v>
      </c>
      <c r="P6" s="81" t="s">
        <v>58</v>
      </c>
      <c r="Q6" s="82" t="str">
        <f aca="true" t="shared" si="0" ref="Q6:Q29">IF(D6&gt;=9.5,"4.5",IF(D6&gt;=8.5,"4",IF(D6&gt;=8,"3.5",IF(D6&gt;=7,"3",IF(D6&gt;=6.5,"2.5",IF(D6&gt;=5.5,"2",IF(D6&gt;=5,"1.5",IF(D6&gt;=4,"1","0"))))))))</f>
        <v>2</v>
      </c>
      <c r="R6" s="82" t="str">
        <f aca="true" t="shared" si="1" ref="R6:Z21">IF(E6&gt;=9.5,"4.5",IF(E6&gt;=8.5,"4",IF(E6&gt;=8,"3.5",IF(E6&gt;=7,"3",IF(E6&gt;=6.5,"2.5",IF(E6&gt;=5.5,"2",IF(E6&gt;=5,"1.5",IF(E6&gt;=4,"1","0"))))))))</f>
        <v>3</v>
      </c>
      <c r="S6" s="82" t="str">
        <f t="shared" si="1"/>
        <v>1</v>
      </c>
      <c r="T6" s="82" t="str">
        <f t="shared" si="1"/>
        <v>3</v>
      </c>
      <c r="U6" s="82" t="str">
        <f t="shared" si="1"/>
        <v>2</v>
      </c>
      <c r="V6" s="82" t="str">
        <f t="shared" si="1"/>
        <v>2.5</v>
      </c>
      <c r="W6" s="82" t="str">
        <f t="shared" si="1"/>
        <v>3.5</v>
      </c>
      <c r="X6" s="82" t="str">
        <f t="shared" si="1"/>
        <v>2</v>
      </c>
      <c r="Y6" s="82" t="str">
        <f t="shared" si="1"/>
        <v>2</v>
      </c>
      <c r="Z6" s="82" t="str">
        <f t="shared" si="1"/>
        <v>3</v>
      </c>
      <c r="AA6" s="83">
        <f>(Q6*$D$5+R6*$E$5+S6*$F$5+T6*$G$5+U6*$H$5+V6*$I$5+W6*$J$5+X6*$K$5+Y6*$L$5+Z6*$M$5)/$N$5</f>
        <v>2.4375</v>
      </c>
      <c r="AB6" s="80" t="str">
        <f>IF(AA6&gt;=3.6,"XuÊt s¾c",IF(AA6&gt;=3.2,"Giái",IF(AA6&gt;=2.5,"Kh¸",IF(AA6&gt;=2,"TB",IF(AA6&gt;=1,"Yếu","Kém")))))</f>
        <v>TB</v>
      </c>
      <c r="AC6" s="81" t="s">
        <v>58</v>
      </c>
      <c r="AD6" s="43">
        <v>5.1</v>
      </c>
      <c r="AE6" s="43">
        <v>7.9</v>
      </c>
      <c r="AF6" s="43">
        <v>6.800000000000001</v>
      </c>
      <c r="AG6" s="43">
        <v>5.800000000000001</v>
      </c>
      <c r="AH6" s="43">
        <v>7.3</v>
      </c>
      <c r="AI6" s="43">
        <v>5.3</v>
      </c>
      <c r="AJ6" s="43">
        <v>7.3</v>
      </c>
      <c r="AK6" s="43">
        <v>6.7</v>
      </c>
      <c r="AL6" s="43">
        <v>4</v>
      </c>
      <c r="AM6" s="43">
        <v>6.5</v>
      </c>
      <c r="AN6" s="44">
        <f>(AD6*$AD$5+AE6*$AE$5+AF6*$AF$5+AG6*$AG$5+AH6*$AH$5+AI6*$AI$5+AJ6*$AJ$5+AK6*$AK$5+AL6*$AL$5+AM6*$AM$5)/$AN$5</f>
        <v>6.35</v>
      </c>
      <c r="AO6" s="58" t="str">
        <f>IF(AN6&gt;=9,"Xuất sắc",IF(AN6&gt;=8,"Giỏi",IF(AN6&gt;=7,"Khá",IF(AN6&gt;=6,"TB Khá",IF(AN6&gt;=5,"TB","Yếu")))))</f>
        <v>TB Khá</v>
      </c>
      <c r="AP6" s="45">
        <f aca="true" t="shared" si="2" ref="AP6:AP29">IF(AD6&gt;=9.5,4.5,IF(AD6&gt;=8.5,4,IF(AD6&gt;=8,3.5,IF(AD6&gt;=7,3,IF(AD6&gt;=6.5,2.5,IF(AD6&gt;=5.5,2,IF(AD6&gt;=5,1.5,IF(AD6&gt;=4,1,0))))))))</f>
        <v>1.5</v>
      </c>
      <c r="AQ6" s="45">
        <f aca="true" t="shared" si="3" ref="AQ6:AY21">IF(AE6&gt;=9.5,4.5,IF(AE6&gt;=8.5,4,IF(AE6&gt;=8,3.5,IF(AE6&gt;=7,3,IF(AE6&gt;=6.5,2.5,IF(AE6&gt;=5.5,2,IF(AE6&gt;=5,1.5,IF(AE6&gt;=4,1,0))))))))</f>
        <v>3</v>
      </c>
      <c r="AR6" s="45">
        <f t="shared" si="3"/>
        <v>2.5</v>
      </c>
      <c r="AS6" s="45">
        <f t="shared" si="3"/>
        <v>2</v>
      </c>
      <c r="AT6" s="45">
        <f t="shared" si="3"/>
        <v>3</v>
      </c>
      <c r="AU6" s="45">
        <f t="shared" si="3"/>
        <v>1.5</v>
      </c>
      <c r="AV6" s="45">
        <f t="shared" si="3"/>
        <v>3</v>
      </c>
      <c r="AW6" s="45">
        <f t="shared" si="3"/>
        <v>2.5</v>
      </c>
      <c r="AX6" s="45">
        <f t="shared" si="3"/>
        <v>1</v>
      </c>
      <c r="AY6" s="45">
        <f t="shared" si="3"/>
        <v>2.5</v>
      </c>
      <c r="AZ6" s="44">
        <f>(AP6*$AD$5+AQ6*$AE$5+AR6*$AF$5+AS6*$AG$5+AT6*$AH$5+AU6*$AI$5+AV6*$AJ$5+AW6*$AK$5+AX6*$AL$5+AY6*$AM$5)/$AN$5</f>
        <v>2.2954545454545454</v>
      </c>
      <c r="BA6" s="25" t="str">
        <f>IF(AZ6&gt;=3.6,"Xuất sắc",IF(AZ6&gt;=3.2,"Giỏi",IF(AZ6&gt;=2.5,"Khá",IF(AZ6&gt;=2,"TB",IF(AZ6&gt;=1,"Yếu","Kém")))))</f>
        <v>TB</v>
      </c>
      <c r="BB6" s="42" t="s">
        <v>58</v>
      </c>
      <c r="BC6" s="46">
        <f>(D6*$D$5+E6*$E$5+F6*$F$5+G6*$G$5+H6*$H$5+I6*$I$5+J6*$J$5+K6*$K$5+L6*$L$5+M6*$M$5+AD6*$AD$5+AE6*$AE$5+AF6*$AF$5+AG6*$AG$5+AH6*$AH$5+AI6*$AI$5+AJ6*$AJ$5+AK6*$AK$5+AL6*$AL$5+AM6*$AM$5)/$BC$5</f>
        <v>6.478260869565218</v>
      </c>
      <c r="BD6" s="46">
        <f>(Q6*$Q$5+R6*$R$5+S6*$S$5+T6*$T$5+U6*$U$5+V6*$V$5+W6*$W$5+X6*$X$5+Y6*$Y$5+Z6*$Z$5+AP6*$AP$5+AQ6*$AQ$5+AR6*$AR$5+AS6*$AS$5+AT6*$AT$5+AU6*$AU$5+AV6*$AV$5+AW6*$AW$5+AX6*$AX$5+AY6*$AY$5)/$BC$5</f>
        <v>2.369565217391304</v>
      </c>
      <c r="BE6" s="61" t="str">
        <f>IF(BD6&gt;=3.6,"Xuất sắc",IF(BD6&gt;=3.2,"Giỏi",IF(BD6&gt;=2.5,"Khá",IF(BD6,"Trung bình",IF(BD6&gt;=1,"Yếu","Kém")))))</f>
        <v>Trung bình</v>
      </c>
    </row>
    <row r="7" spans="1:57" ht="15.75">
      <c r="A7" s="47">
        <v>2</v>
      </c>
      <c r="B7" s="66" t="s">
        <v>3</v>
      </c>
      <c r="C7" s="67" t="s">
        <v>4</v>
      </c>
      <c r="D7" s="84">
        <v>4.4</v>
      </c>
      <c r="E7" s="84">
        <v>4.6</v>
      </c>
      <c r="F7" s="84">
        <v>3.3</v>
      </c>
      <c r="G7" s="84">
        <v>6.3</v>
      </c>
      <c r="H7" s="84">
        <v>6.4</v>
      </c>
      <c r="I7" s="84">
        <v>6.2</v>
      </c>
      <c r="J7" s="84">
        <v>7.6</v>
      </c>
      <c r="K7" s="84">
        <v>7</v>
      </c>
      <c r="L7" s="84">
        <v>7.7</v>
      </c>
      <c r="M7" s="84">
        <v>7</v>
      </c>
      <c r="N7" s="84">
        <f aca="true" t="shared" si="4" ref="N7:N29">(D7*$D$5+E7*$E$5+F7*$F$5+G7*$G$5+H7*$H$5+I7*$I$5+J7*$J$5+K7*$K$5+L7*$L$5+M7*$M$5)/$N$5</f>
        <v>6.075</v>
      </c>
      <c r="O7" s="85" t="str">
        <f aca="true" t="shared" si="5" ref="O7:O29">IF(N7&gt;=9,"XuÊt s¾c",IF(N7&gt;=8,"Giái",IF(N7&gt;=7,"Kh¸",IF(N7&gt;=6,"TB Kh¸",IF(N7&gt;=5,"TB","YÕu")))))</f>
        <v>TB Kh¸</v>
      </c>
      <c r="P7" s="86" t="s">
        <v>58</v>
      </c>
      <c r="Q7" s="87" t="str">
        <f t="shared" si="0"/>
        <v>1</v>
      </c>
      <c r="R7" s="87" t="str">
        <f t="shared" si="1"/>
        <v>1</v>
      </c>
      <c r="S7" s="87" t="str">
        <f t="shared" si="1"/>
        <v>0</v>
      </c>
      <c r="T7" s="87" t="str">
        <f t="shared" si="1"/>
        <v>2</v>
      </c>
      <c r="U7" s="87" t="str">
        <f t="shared" si="1"/>
        <v>2</v>
      </c>
      <c r="V7" s="87" t="str">
        <f t="shared" si="1"/>
        <v>2</v>
      </c>
      <c r="W7" s="87" t="str">
        <f t="shared" si="1"/>
        <v>3</v>
      </c>
      <c r="X7" s="87" t="str">
        <f t="shared" si="1"/>
        <v>3</v>
      </c>
      <c r="Y7" s="87" t="str">
        <f t="shared" si="1"/>
        <v>3</v>
      </c>
      <c r="Z7" s="87" t="str">
        <f t="shared" si="1"/>
        <v>3</v>
      </c>
      <c r="AA7" s="88">
        <f aca="true" t="shared" si="6" ref="AA7:AA29">(Q7*$D$5+R7*$E$5+S7*$F$5+T7*$G$5+U7*$H$5+V7*$I$5+W7*$J$5+X7*$K$5+Y7*$L$5+Z7*$M$5)/$N$5</f>
        <v>2</v>
      </c>
      <c r="AB7" s="86" t="str">
        <f aca="true" t="shared" si="7" ref="AB7:AB29">IF(AA7&gt;=3.6,"XuÊt s¾c",IF(AA7&gt;=3.2,"Giái",IF(AA7&gt;=2.5,"Kh¸",IF(AA7&gt;=2,"TB",IF(AA7&gt;=1,"Yếu","Kém")))))</f>
        <v>TB</v>
      </c>
      <c r="AC7" s="86" t="s">
        <v>58</v>
      </c>
      <c r="AD7" s="48">
        <v>4.4</v>
      </c>
      <c r="AE7" s="48">
        <v>7.2</v>
      </c>
      <c r="AF7" s="48">
        <v>6.2</v>
      </c>
      <c r="AG7" s="48">
        <v>5.1</v>
      </c>
      <c r="AH7" s="48">
        <v>7.6</v>
      </c>
      <c r="AI7" s="48">
        <v>5.2</v>
      </c>
      <c r="AJ7" s="48">
        <v>5.5</v>
      </c>
      <c r="AK7" s="48">
        <v>6.5</v>
      </c>
      <c r="AL7" s="48">
        <v>3.5</v>
      </c>
      <c r="AM7" s="48">
        <v>5.9</v>
      </c>
      <c r="AN7" s="49">
        <f aca="true" t="shared" si="8" ref="AN7:AN29">(AD7*$AD$5+AE7*$AE$5+AF7*$AF$5+AG7*$AG$5+AH7*$AH$5+AI7*$AI$5+AJ7*$AJ$5+AK7*$AK$5+AL7*$AL$5+AM7*$AM$5)/$AN$5</f>
        <v>5.750000000000001</v>
      </c>
      <c r="AO7" s="59" t="str">
        <f aca="true" t="shared" si="9" ref="AO7:AO29">IF(AN7&gt;=9,"Xuất sắc",IF(AN7&gt;=8,"Giỏi",IF(AN7&gt;=7,"Khá",IF(AN7&gt;=6,"TB Khá",IF(AN7&gt;=5,"TB","Yếu")))))</f>
        <v>TB</v>
      </c>
      <c r="AP7" s="50">
        <f t="shared" si="2"/>
        <v>1</v>
      </c>
      <c r="AQ7" s="50">
        <f t="shared" si="3"/>
        <v>3</v>
      </c>
      <c r="AR7" s="50">
        <f t="shared" si="3"/>
        <v>2</v>
      </c>
      <c r="AS7" s="50">
        <f t="shared" si="3"/>
        <v>1.5</v>
      </c>
      <c r="AT7" s="50">
        <f t="shared" si="3"/>
        <v>3</v>
      </c>
      <c r="AU7" s="50">
        <f t="shared" si="3"/>
        <v>1.5</v>
      </c>
      <c r="AV7" s="50">
        <f t="shared" si="3"/>
        <v>2</v>
      </c>
      <c r="AW7" s="50">
        <f t="shared" si="3"/>
        <v>2.5</v>
      </c>
      <c r="AX7" s="50">
        <f t="shared" si="3"/>
        <v>0</v>
      </c>
      <c r="AY7" s="50">
        <f t="shared" si="3"/>
        <v>2</v>
      </c>
      <c r="AZ7" s="49">
        <f aca="true" t="shared" si="10" ref="AZ7:AZ29">(AP7*$AD$5+AQ7*$AE$5+AR7*$AF$5+AS7*$AG$5+AT7*$AH$5+AU7*$AI$5+AV7*$AJ$5+AW7*$AK$5+AX7*$AL$5+AY7*$AM$5)/$AN$5</f>
        <v>1.8863636363636365</v>
      </c>
      <c r="BA7" s="26" t="str">
        <f aca="true" t="shared" si="11" ref="BA7:BA29">IF(AZ7&gt;=3.6,"Xuất sắc",IF(AZ7&gt;=3.2,"Giỏi",IF(AZ7&gt;=2.5,"Khá",IF(AZ7&gt;=2,"TB",IF(AZ7&gt;=1,"Yếu","Kém")))))</f>
        <v>Yếu</v>
      </c>
      <c r="BB7" s="47" t="s">
        <v>58</v>
      </c>
      <c r="BC7" s="51">
        <f aca="true" t="shared" si="12" ref="BC7:BC29">(D7*$D$5+E7*$E$5+F7*$F$5+G7*$G$5+H7*$H$5+I7*$I$5+J7*$J$5+K7*$K$5+L7*$L$5+M7*$M$5+AD7*$AD$5+AE7*$AE$5+AF7*$AF$5+AG7*$AG$5+AH7*$AH$5+AI7*$AI$5+AJ7*$AJ$5+AK7*$AK$5+AL7*$AL$5+AM7*$AM$5)/$BC$5</f>
        <v>5.919565217391304</v>
      </c>
      <c r="BD7" s="51">
        <f aca="true" t="shared" si="13" ref="BD7:BD29">(Q7*$Q$5+R7*$R$5+S7*$S$5+T7*$T$5+U7*$U$5+V7*$V$5+W7*$W$5+X7*$X$5+Y7*$Y$5+Z7*$Z$5+AP7*$AP$5+AQ7*$AQ$5+AR7*$AR$5+AS7*$AS$5+AT7*$AT$5+AU7*$AU$5+AV7*$AV$5+AW7*$AW$5+AX7*$AX$5+AY7*$AY$5)/$BC$5</f>
        <v>1.9456521739130435</v>
      </c>
      <c r="BE7" s="62" t="str">
        <f aca="true" t="shared" si="14" ref="BE7:BE29">IF(BD7&gt;=3.6,"Xuất sắc",IF(BD7&gt;=3.2,"Giỏi",IF(BD7&gt;=2.5,"Khá",IF(BD7,"Trung bình",IF(BD7&gt;=1,"Yếu","Kém")))))</f>
        <v>Trung bình</v>
      </c>
    </row>
    <row r="8" spans="1:57" ht="15.75">
      <c r="A8" s="47">
        <v>3</v>
      </c>
      <c r="B8" s="66" t="s">
        <v>5</v>
      </c>
      <c r="C8" s="67" t="s">
        <v>6</v>
      </c>
      <c r="D8" s="84">
        <v>6.8</v>
      </c>
      <c r="E8" s="84">
        <v>6.6</v>
      </c>
      <c r="F8" s="84">
        <v>3.4</v>
      </c>
      <c r="G8" s="84">
        <v>6.8</v>
      </c>
      <c r="H8" s="84">
        <v>8.2</v>
      </c>
      <c r="I8" s="84">
        <v>6</v>
      </c>
      <c r="J8" s="84">
        <v>7.6</v>
      </c>
      <c r="K8" s="84">
        <v>7</v>
      </c>
      <c r="L8" s="84">
        <v>5.7</v>
      </c>
      <c r="M8" s="84">
        <v>7</v>
      </c>
      <c r="N8" s="84">
        <f t="shared" si="4"/>
        <v>6.470833333333334</v>
      </c>
      <c r="O8" s="85" t="str">
        <f t="shared" si="5"/>
        <v>TB Kh¸</v>
      </c>
      <c r="P8" s="86" t="s">
        <v>58</v>
      </c>
      <c r="Q8" s="87" t="str">
        <f t="shared" si="0"/>
        <v>2.5</v>
      </c>
      <c r="R8" s="87" t="str">
        <f t="shared" si="1"/>
        <v>2.5</v>
      </c>
      <c r="S8" s="87" t="str">
        <f t="shared" si="1"/>
        <v>0</v>
      </c>
      <c r="T8" s="87" t="str">
        <f t="shared" si="1"/>
        <v>2.5</v>
      </c>
      <c r="U8" s="87" t="str">
        <f t="shared" si="1"/>
        <v>3.5</v>
      </c>
      <c r="V8" s="87" t="str">
        <f t="shared" si="1"/>
        <v>2</v>
      </c>
      <c r="W8" s="87" t="str">
        <f t="shared" si="1"/>
        <v>3</v>
      </c>
      <c r="X8" s="87" t="str">
        <f t="shared" si="1"/>
        <v>3</v>
      </c>
      <c r="Y8" s="87" t="str">
        <f t="shared" si="1"/>
        <v>2</v>
      </c>
      <c r="Z8" s="87" t="str">
        <f t="shared" si="1"/>
        <v>3</v>
      </c>
      <c r="AA8" s="88">
        <f t="shared" si="6"/>
        <v>2.375</v>
      </c>
      <c r="AB8" s="86" t="str">
        <f t="shared" si="7"/>
        <v>TB</v>
      </c>
      <c r="AC8" s="86" t="s">
        <v>58</v>
      </c>
      <c r="AD8" s="48">
        <v>7</v>
      </c>
      <c r="AE8" s="48">
        <v>7.800000000000001</v>
      </c>
      <c r="AF8" s="48">
        <v>8.1</v>
      </c>
      <c r="AG8" s="48">
        <v>6.1000000000000005</v>
      </c>
      <c r="AH8" s="48">
        <v>7.3</v>
      </c>
      <c r="AI8" s="48">
        <v>7</v>
      </c>
      <c r="AJ8" s="48">
        <v>7.3</v>
      </c>
      <c r="AK8" s="48">
        <v>7.9</v>
      </c>
      <c r="AL8" s="48">
        <v>7.7</v>
      </c>
      <c r="AM8" s="48">
        <v>7.8</v>
      </c>
      <c r="AN8" s="49">
        <f t="shared" si="8"/>
        <v>7.431818181818183</v>
      </c>
      <c r="AO8" s="59" t="str">
        <f t="shared" si="9"/>
        <v>Khá</v>
      </c>
      <c r="AP8" s="50">
        <f t="shared" si="2"/>
        <v>3</v>
      </c>
      <c r="AQ8" s="50">
        <f t="shared" si="3"/>
        <v>3</v>
      </c>
      <c r="AR8" s="50">
        <f t="shared" si="3"/>
        <v>3.5</v>
      </c>
      <c r="AS8" s="50">
        <f t="shared" si="3"/>
        <v>2</v>
      </c>
      <c r="AT8" s="50">
        <f t="shared" si="3"/>
        <v>3</v>
      </c>
      <c r="AU8" s="50">
        <f t="shared" si="3"/>
        <v>3</v>
      </c>
      <c r="AV8" s="50">
        <f t="shared" si="3"/>
        <v>3</v>
      </c>
      <c r="AW8" s="50">
        <f t="shared" si="3"/>
        <v>3</v>
      </c>
      <c r="AX8" s="50">
        <f t="shared" si="3"/>
        <v>3</v>
      </c>
      <c r="AY8" s="50">
        <f t="shared" si="3"/>
        <v>3</v>
      </c>
      <c r="AZ8" s="49">
        <f t="shared" si="10"/>
        <v>2.977272727272727</v>
      </c>
      <c r="BA8" s="26" t="str">
        <f t="shared" si="11"/>
        <v>Khá</v>
      </c>
      <c r="BB8" s="47" t="s">
        <v>58</v>
      </c>
      <c r="BC8" s="51">
        <f t="shared" si="12"/>
        <v>6.930434782608694</v>
      </c>
      <c r="BD8" s="51">
        <f t="shared" si="13"/>
        <v>2.6630434782608696</v>
      </c>
      <c r="BE8" s="62" t="str">
        <f t="shared" si="14"/>
        <v>Khá</v>
      </c>
    </row>
    <row r="9" spans="1:57" ht="15.75">
      <c r="A9" s="47">
        <v>4</v>
      </c>
      <c r="B9" s="66" t="s">
        <v>7</v>
      </c>
      <c r="C9" s="67" t="s">
        <v>8</v>
      </c>
      <c r="D9" s="84">
        <v>5</v>
      </c>
      <c r="E9" s="84">
        <v>6.4</v>
      </c>
      <c r="F9" s="84">
        <v>3.3</v>
      </c>
      <c r="G9" s="84">
        <v>4.8</v>
      </c>
      <c r="H9" s="84">
        <v>5.4</v>
      </c>
      <c r="I9" s="84">
        <v>6.4</v>
      </c>
      <c r="J9" s="84">
        <v>7.6</v>
      </c>
      <c r="K9" s="84">
        <v>6.2</v>
      </c>
      <c r="L9" s="84">
        <v>6.9</v>
      </c>
      <c r="M9" s="84">
        <v>7</v>
      </c>
      <c r="N9" s="84">
        <f t="shared" si="4"/>
        <v>5.9375</v>
      </c>
      <c r="O9" s="85" t="str">
        <f t="shared" si="5"/>
        <v>TB</v>
      </c>
      <c r="P9" s="86" t="s">
        <v>58</v>
      </c>
      <c r="Q9" s="87" t="str">
        <f t="shared" si="0"/>
        <v>1.5</v>
      </c>
      <c r="R9" s="87" t="str">
        <f t="shared" si="1"/>
        <v>2</v>
      </c>
      <c r="S9" s="87" t="str">
        <f t="shared" si="1"/>
        <v>0</v>
      </c>
      <c r="T9" s="87" t="str">
        <f t="shared" si="1"/>
        <v>1</v>
      </c>
      <c r="U9" s="87" t="str">
        <f t="shared" si="1"/>
        <v>1.5</v>
      </c>
      <c r="V9" s="87" t="str">
        <f t="shared" si="1"/>
        <v>2</v>
      </c>
      <c r="W9" s="87" t="str">
        <f t="shared" si="1"/>
        <v>3</v>
      </c>
      <c r="X9" s="87" t="str">
        <f t="shared" si="1"/>
        <v>2</v>
      </c>
      <c r="Y9" s="87" t="str">
        <f t="shared" si="1"/>
        <v>2.5</v>
      </c>
      <c r="Z9" s="87" t="str">
        <f t="shared" si="1"/>
        <v>3</v>
      </c>
      <c r="AA9" s="88">
        <f t="shared" si="6"/>
        <v>1.8541666666666667</v>
      </c>
      <c r="AB9" s="86" t="str">
        <f t="shared" si="7"/>
        <v>Yếu</v>
      </c>
      <c r="AC9" s="86" t="s">
        <v>58</v>
      </c>
      <c r="AD9" s="48">
        <v>5.2</v>
      </c>
      <c r="AE9" s="48">
        <v>5.800000000000001</v>
      </c>
      <c r="AF9" s="48">
        <v>5.4</v>
      </c>
      <c r="AG9" s="48">
        <v>3.0000000000000004</v>
      </c>
      <c r="AH9" s="48">
        <v>7.2</v>
      </c>
      <c r="AI9" s="48">
        <v>6.1</v>
      </c>
      <c r="AJ9" s="48">
        <v>6.4</v>
      </c>
      <c r="AK9" s="48">
        <v>5.8</v>
      </c>
      <c r="AL9" s="48">
        <v>4.5</v>
      </c>
      <c r="AM9" s="48">
        <v>6.7</v>
      </c>
      <c r="AN9" s="49">
        <f t="shared" si="8"/>
        <v>5.595454545454546</v>
      </c>
      <c r="AO9" s="59" t="str">
        <f t="shared" si="9"/>
        <v>TB</v>
      </c>
      <c r="AP9" s="50">
        <f t="shared" si="2"/>
        <v>1.5</v>
      </c>
      <c r="AQ9" s="50">
        <f t="shared" si="3"/>
        <v>2</v>
      </c>
      <c r="AR9" s="50">
        <f t="shared" si="3"/>
        <v>1.5</v>
      </c>
      <c r="AS9" s="50">
        <f t="shared" si="3"/>
        <v>0</v>
      </c>
      <c r="AT9" s="50">
        <f t="shared" si="3"/>
        <v>3</v>
      </c>
      <c r="AU9" s="50">
        <f t="shared" si="3"/>
        <v>2</v>
      </c>
      <c r="AV9" s="50">
        <f t="shared" si="3"/>
        <v>2</v>
      </c>
      <c r="AW9" s="50">
        <f t="shared" si="3"/>
        <v>2</v>
      </c>
      <c r="AX9" s="50">
        <f t="shared" si="3"/>
        <v>1</v>
      </c>
      <c r="AY9" s="50">
        <f t="shared" si="3"/>
        <v>2.5</v>
      </c>
      <c r="AZ9" s="49">
        <f t="shared" si="10"/>
        <v>1.7272727272727273</v>
      </c>
      <c r="BA9" s="26" t="str">
        <f t="shared" si="11"/>
        <v>Yếu</v>
      </c>
      <c r="BB9" s="47" t="s">
        <v>58</v>
      </c>
      <c r="BC9" s="51">
        <f t="shared" si="12"/>
        <v>5.77391304347826</v>
      </c>
      <c r="BD9" s="51">
        <f t="shared" si="13"/>
        <v>1.7934782608695652</v>
      </c>
      <c r="BE9" s="62" t="str">
        <f t="shared" si="14"/>
        <v>Trung bình</v>
      </c>
    </row>
    <row r="10" spans="1:57" ht="15.75">
      <c r="A10" s="47">
        <v>5</v>
      </c>
      <c r="B10" s="66" t="s">
        <v>9</v>
      </c>
      <c r="C10" s="67" t="s">
        <v>10</v>
      </c>
      <c r="D10" s="84">
        <v>5.9</v>
      </c>
      <c r="E10" s="84">
        <v>4.4</v>
      </c>
      <c r="F10" s="84">
        <v>5.9</v>
      </c>
      <c r="G10" s="84">
        <v>7.3</v>
      </c>
      <c r="H10" s="84">
        <v>8.9</v>
      </c>
      <c r="I10" s="84">
        <v>7.1</v>
      </c>
      <c r="J10" s="84">
        <v>7.6</v>
      </c>
      <c r="K10" s="84">
        <v>6.2</v>
      </c>
      <c r="L10" s="84">
        <v>7.3</v>
      </c>
      <c r="M10" s="84">
        <v>7.6</v>
      </c>
      <c r="N10" s="84">
        <f t="shared" si="4"/>
        <v>6.770833333333333</v>
      </c>
      <c r="O10" s="85" t="str">
        <f t="shared" si="5"/>
        <v>TB Kh¸</v>
      </c>
      <c r="P10" s="86" t="s">
        <v>58</v>
      </c>
      <c r="Q10" s="87" t="str">
        <f t="shared" si="0"/>
        <v>2</v>
      </c>
      <c r="R10" s="87" t="str">
        <f t="shared" si="1"/>
        <v>1</v>
      </c>
      <c r="S10" s="87" t="str">
        <f t="shared" si="1"/>
        <v>2</v>
      </c>
      <c r="T10" s="87" t="str">
        <f t="shared" si="1"/>
        <v>3</v>
      </c>
      <c r="U10" s="87" t="str">
        <f t="shared" si="1"/>
        <v>4</v>
      </c>
      <c r="V10" s="87" t="str">
        <f t="shared" si="1"/>
        <v>3</v>
      </c>
      <c r="W10" s="87" t="str">
        <f t="shared" si="1"/>
        <v>3</v>
      </c>
      <c r="X10" s="87" t="str">
        <f t="shared" si="1"/>
        <v>2</v>
      </c>
      <c r="Y10" s="87" t="str">
        <f t="shared" si="1"/>
        <v>3</v>
      </c>
      <c r="Z10" s="87" t="str">
        <f t="shared" si="1"/>
        <v>3</v>
      </c>
      <c r="AA10" s="88">
        <f t="shared" si="6"/>
        <v>2.5833333333333335</v>
      </c>
      <c r="AB10" s="86" t="str">
        <f t="shared" si="7"/>
        <v>Kh¸</v>
      </c>
      <c r="AC10" s="86" t="s">
        <v>58</v>
      </c>
      <c r="AD10" s="48">
        <v>7.7</v>
      </c>
      <c r="AE10" s="48">
        <v>8.6</v>
      </c>
      <c r="AF10" s="48">
        <v>7.300000000000001</v>
      </c>
      <c r="AG10" s="48">
        <v>5.6</v>
      </c>
      <c r="AH10" s="48">
        <v>8</v>
      </c>
      <c r="AI10" s="48">
        <v>6.1</v>
      </c>
      <c r="AJ10" s="48">
        <v>7.3</v>
      </c>
      <c r="AK10" s="48">
        <v>7.1</v>
      </c>
      <c r="AL10" s="48">
        <v>4.8</v>
      </c>
      <c r="AM10" s="48">
        <v>6.4</v>
      </c>
      <c r="AN10" s="49">
        <f t="shared" si="8"/>
        <v>6.95909090909091</v>
      </c>
      <c r="AO10" s="59" t="str">
        <f t="shared" si="9"/>
        <v>TB Khá</v>
      </c>
      <c r="AP10" s="50">
        <f t="shared" si="2"/>
        <v>3</v>
      </c>
      <c r="AQ10" s="50">
        <f t="shared" si="3"/>
        <v>4</v>
      </c>
      <c r="AR10" s="50">
        <f t="shared" si="3"/>
        <v>3</v>
      </c>
      <c r="AS10" s="50">
        <f t="shared" si="3"/>
        <v>2</v>
      </c>
      <c r="AT10" s="50">
        <f t="shared" si="3"/>
        <v>3.5</v>
      </c>
      <c r="AU10" s="50">
        <f t="shared" si="3"/>
        <v>2</v>
      </c>
      <c r="AV10" s="50">
        <f t="shared" si="3"/>
        <v>3</v>
      </c>
      <c r="AW10" s="50">
        <f t="shared" si="3"/>
        <v>3</v>
      </c>
      <c r="AX10" s="50">
        <f t="shared" si="3"/>
        <v>1</v>
      </c>
      <c r="AY10" s="50">
        <f t="shared" si="3"/>
        <v>2</v>
      </c>
      <c r="AZ10" s="49">
        <f t="shared" si="10"/>
        <v>2.727272727272727</v>
      </c>
      <c r="BA10" s="26" t="str">
        <f t="shared" si="11"/>
        <v>Khá</v>
      </c>
      <c r="BB10" s="47" t="s">
        <v>58</v>
      </c>
      <c r="BC10" s="51">
        <f t="shared" si="12"/>
        <v>6.86086956521739</v>
      </c>
      <c r="BD10" s="51">
        <f t="shared" si="13"/>
        <v>2.652173913043478</v>
      </c>
      <c r="BE10" s="62" t="str">
        <f t="shared" si="14"/>
        <v>Khá</v>
      </c>
    </row>
    <row r="11" spans="1:57" ht="15.75">
      <c r="A11" s="47">
        <v>6</v>
      </c>
      <c r="B11" s="66" t="s">
        <v>11</v>
      </c>
      <c r="C11" s="67" t="s">
        <v>12</v>
      </c>
      <c r="D11" s="84">
        <v>5.2</v>
      </c>
      <c r="E11" s="84">
        <v>8.2</v>
      </c>
      <c r="F11" s="84">
        <v>6.7</v>
      </c>
      <c r="G11" s="84">
        <v>6.8</v>
      </c>
      <c r="H11" s="84">
        <v>6.7</v>
      </c>
      <c r="I11" s="84">
        <v>5.3</v>
      </c>
      <c r="J11" s="84">
        <v>7.6</v>
      </c>
      <c r="K11" s="84">
        <v>6.9</v>
      </c>
      <c r="L11" s="84">
        <v>5.8</v>
      </c>
      <c r="M11" s="84">
        <v>7</v>
      </c>
      <c r="N11" s="84">
        <f t="shared" si="4"/>
        <v>6.604166666666667</v>
      </c>
      <c r="O11" s="85" t="str">
        <f t="shared" si="5"/>
        <v>TB Kh¸</v>
      </c>
      <c r="P11" s="86" t="s">
        <v>58</v>
      </c>
      <c r="Q11" s="87" t="str">
        <f t="shared" si="0"/>
        <v>1.5</v>
      </c>
      <c r="R11" s="87" t="str">
        <f t="shared" si="1"/>
        <v>3.5</v>
      </c>
      <c r="S11" s="87" t="str">
        <f t="shared" si="1"/>
        <v>2.5</v>
      </c>
      <c r="T11" s="87" t="str">
        <f t="shared" si="1"/>
        <v>2.5</v>
      </c>
      <c r="U11" s="87" t="str">
        <f t="shared" si="1"/>
        <v>2.5</v>
      </c>
      <c r="V11" s="87" t="str">
        <f t="shared" si="1"/>
        <v>1.5</v>
      </c>
      <c r="W11" s="87" t="str">
        <f t="shared" si="1"/>
        <v>3</v>
      </c>
      <c r="X11" s="87" t="str">
        <f t="shared" si="1"/>
        <v>2.5</v>
      </c>
      <c r="Y11" s="87" t="str">
        <f t="shared" si="1"/>
        <v>2</v>
      </c>
      <c r="Z11" s="87" t="str">
        <f t="shared" si="1"/>
        <v>3</v>
      </c>
      <c r="AA11" s="88">
        <f t="shared" si="6"/>
        <v>2.4375</v>
      </c>
      <c r="AB11" s="86" t="str">
        <f t="shared" si="7"/>
        <v>TB</v>
      </c>
      <c r="AC11" s="86" t="s">
        <v>58</v>
      </c>
      <c r="AD11" s="48">
        <v>7.8</v>
      </c>
      <c r="AE11" s="48">
        <v>7.8</v>
      </c>
      <c r="AF11" s="48">
        <v>6.9</v>
      </c>
      <c r="AG11" s="48">
        <v>6.5</v>
      </c>
      <c r="AH11" s="48">
        <v>8.2</v>
      </c>
      <c r="AI11" s="48">
        <v>7.6</v>
      </c>
      <c r="AJ11" s="48">
        <v>7.3</v>
      </c>
      <c r="AK11" s="48">
        <v>6.5</v>
      </c>
      <c r="AL11" s="48">
        <v>5.1</v>
      </c>
      <c r="AM11" s="48">
        <v>7.3</v>
      </c>
      <c r="AN11" s="49">
        <f t="shared" si="8"/>
        <v>7.0636363636363635</v>
      </c>
      <c r="AO11" s="59" t="str">
        <f t="shared" si="9"/>
        <v>Khá</v>
      </c>
      <c r="AP11" s="50">
        <f t="shared" si="2"/>
        <v>3</v>
      </c>
      <c r="AQ11" s="50">
        <f t="shared" si="3"/>
        <v>3</v>
      </c>
      <c r="AR11" s="50">
        <f t="shared" si="3"/>
        <v>2.5</v>
      </c>
      <c r="AS11" s="50">
        <f t="shared" si="3"/>
        <v>2.5</v>
      </c>
      <c r="AT11" s="50">
        <f t="shared" si="3"/>
        <v>3.5</v>
      </c>
      <c r="AU11" s="50">
        <f t="shared" si="3"/>
        <v>3</v>
      </c>
      <c r="AV11" s="50">
        <f t="shared" si="3"/>
        <v>3</v>
      </c>
      <c r="AW11" s="50">
        <f t="shared" si="3"/>
        <v>2.5</v>
      </c>
      <c r="AX11" s="50">
        <f t="shared" si="3"/>
        <v>1.5</v>
      </c>
      <c r="AY11" s="50">
        <f t="shared" si="3"/>
        <v>3</v>
      </c>
      <c r="AZ11" s="49">
        <f t="shared" si="10"/>
        <v>2.727272727272727</v>
      </c>
      <c r="BA11" s="26" t="str">
        <f t="shared" si="11"/>
        <v>Khá</v>
      </c>
      <c r="BB11" s="47" t="s">
        <v>58</v>
      </c>
      <c r="BC11" s="51">
        <f t="shared" si="12"/>
        <v>6.82391304347826</v>
      </c>
      <c r="BD11" s="51">
        <f t="shared" si="13"/>
        <v>2.5760869565217392</v>
      </c>
      <c r="BE11" s="62" t="str">
        <f t="shared" si="14"/>
        <v>Khá</v>
      </c>
    </row>
    <row r="12" spans="1:57" ht="15.75">
      <c r="A12" s="47">
        <v>7</v>
      </c>
      <c r="B12" s="66" t="s">
        <v>13</v>
      </c>
      <c r="C12" s="67" t="s">
        <v>14</v>
      </c>
      <c r="D12" s="84">
        <v>6.7</v>
      </c>
      <c r="E12" s="84">
        <v>7.5</v>
      </c>
      <c r="F12" s="84">
        <v>5.9</v>
      </c>
      <c r="G12" s="84">
        <v>6.8</v>
      </c>
      <c r="H12" s="84">
        <v>8.9</v>
      </c>
      <c r="I12" s="84">
        <v>6.7</v>
      </c>
      <c r="J12" s="84">
        <v>8.2</v>
      </c>
      <c r="K12" s="84">
        <v>6.6</v>
      </c>
      <c r="L12" s="84">
        <v>6.9</v>
      </c>
      <c r="M12" s="84">
        <v>7.8</v>
      </c>
      <c r="N12" s="84">
        <f t="shared" si="4"/>
        <v>7.1625000000000005</v>
      </c>
      <c r="O12" s="85" t="str">
        <f t="shared" si="5"/>
        <v>Kh¸</v>
      </c>
      <c r="P12" s="86" t="s">
        <v>58</v>
      </c>
      <c r="Q12" s="87" t="str">
        <f t="shared" si="0"/>
        <v>2.5</v>
      </c>
      <c r="R12" s="87" t="str">
        <f t="shared" si="1"/>
        <v>3</v>
      </c>
      <c r="S12" s="87" t="str">
        <f t="shared" si="1"/>
        <v>2</v>
      </c>
      <c r="T12" s="87" t="str">
        <f t="shared" si="1"/>
        <v>2.5</v>
      </c>
      <c r="U12" s="87" t="str">
        <f t="shared" si="1"/>
        <v>4</v>
      </c>
      <c r="V12" s="87" t="str">
        <f t="shared" si="1"/>
        <v>2.5</v>
      </c>
      <c r="W12" s="87" t="str">
        <f t="shared" si="1"/>
        <v>3.5</v>
      </c>
      <c r="X12" s="87" t="str">
        <f t="shared" si="1"/>
        <v>2.5</v>
      </c>
      <c r="Y12" s="87" t="str">
        <f t="shared" si="1"/>
        <v>2.5</v>
      </c>
      <c r="Z12" s="87" t="str">
        <f t="shared" si="1"/>
        <v>3</v>
      </c>
      <c r="AA12" s="88">
        <f t="shared" si="6"/>
        <v>2.7708333333333335</v>
      </c>
      <c r="AB12" s="86" t="str">
        <f t="shared" si="7"/>
        <v>Kh¸</v>
      </c>
      <c r="AC12" s="86" t="s">
        <v>58</v>
      </c>
      <c r="AD12" s="48">
        <v>8</v>
      </c>
      <c r="AE12" s="48">
        <v>7.8</v>
      </c>
      <c r="AF12" s="48">
        <v>7.6000000000000005</v>
      </c>
      <c r="AG12" s="48">
        <v>5.1</v>
      </c>
      <c r="AH12" s="48">
        <v>7.8</v>
      </c>
      <c r="AI12" s="48">
        <v>7</v>
      </c>
      <c r="AJ12" s="48">
        <v>7.3</v>
      </c>
      <c r="AK12" s="48">
        <v>7.7</v>
      </c>
      <c r="AL12" s="48">
        <v>5.8</v>
      </c>
      <c r="AM12" s="48">
        <v>7.4</v>
      </c>
      <c r="AN12" s="49">
        <f t="shared" si="8"/>
        <v>7.1909090909090905</v>
      </c>
      <c r="AO12" s="59" t="str">
        <f t="shared" si="9"/>
        <v>Khá</v>
      </c>
      <c r="AP12" s="50">
        <f t="shared" si="2"/>
        <v>3.5</v>
      </c>
      <c r="AQ12" s="50">
        <f t="shared" si="3"/>
        <v>3</v>
      </c>
      <c r="AR12" s="50">
        <f t="shared" si="3"/>
        <v>3</v>
      </c>
      <c r="AS12" s="50">
        <f t="shared" si="3"/>
        <v>1.5</v>
      </c>
      <c r="AT12" s="50">
        <f t="shared" si="3"/>
        <v>3</v>
      </c>
      <c r="AU12" s="50">
        <f t="shared" si="3"/>
        <v>3</v>
      </c>
      <c r="AV12" s="50">
        <f t="shared" si="3"/>
        <v>3</v>
      </c>
      <c r="AW12" s="50">
        <f t="shared" si="3"/>
        <v>3</v>
      </c>
      <c r="AX12" s="50">
        <f t="shared" si="3"/>
        <v>2</v>
      </c>
      <c r="AY12" s="50">
        <f t="shared" si="3"/>
        <v>3</v>
      </c>
      <c r="AZ12" s="49">
        <f t="shared" si="10"/>
        <v>2.8181818181818183</v>
      </c>
      <c r="BA12" s="26" t="str">
        <f t="shared" si="11"/>
        <v>Khá</v>
      </c>
      <c r="BB12" s="47" t="s">
        <v>58</v>
      </c>
      <c r="BC12" s="51">
        <f t="shared" si="12"/>
        <v>7.17608695652174</v>
      </c>
      <c r="BD12" s="51">
        <f t="shared" si="13"/>
        <v>2.7934782608695654</v>
      </c>
      <c r="BE12" s="62" t="str">
        <f t="shared" si="14"/>
        <v>Khá</v>
      </c>
    </row>
    <row r="13" spans="1:57" ht="15.75">
      <c r="A13" s="47">
        <v>8</v>
      </c>
      <c r="B13" s="66" t="s">
        <v>15</v>
      </c>
      <c r="C13" s="67" t="s">
        <v>14</v>
      </c>
      <c r="D13" s="84">
        <v>5.9</v>
      </c>
      <c r="E13" s="84">
        <v>7.4</v>
      </c>
      <c r="F13" s="84">
        <v>5.2</v>
      </c>
      <c r="G13" s="84">
        <v>6.8</v>
      </c>
      <c r="H13" s="84">
        <v>6.4</v>
      </c>
      <c r="I13" s="84">
        <v>7.3</v>
      </c>
      <c r="J13" s="84">
        <v>7.3</v>
      </c>
      <c r="K13" s="84">
        <v>6.1</v>
      </c>
      <c r="L13" s="84">
        <v>7.9</v>
      </c>
      <c r="M13" s="84">
        <v>7.8</v>
      </c>
      <c r="N13" s="84">
        <f t="shared" si="4"/>
        <v>6.8999999999999995</v>
      </c>
      <c r="O13" s="85" t="str">
        <f t="shared" si="5"/>
        <v>TB Kh¸</v>
      </c>
      <c r="P13" s="86" t="s">
        <v>58</v>
      </c>
      <c r="Q13" s="87" t="str">
        <f t="shared" si="0"/>
        <v>2</v>
      </c>
      <c r="R13" s="87" t="str">
        <f t="shared" si="1"/>
        <v>3</v>
      </c>
      <c r="S13" s="87" t="str">
        <f t="shared" si="1"/>
        <v>1.5</v>
      </c>
      <c r="T13" s="87" t="str">
        <f t="shared" si="1"/>
        <v>2.5</v>
      </c>
      <c r="U13" s="87" t="str">
        <f t="shared" si="1"/>
        <v>2</v>
      </c>
      <c r="V13" s="87" t="str">
        <f t="shared" si="1"/>
        <v>3</v>
      </c>
      <c r="W13" s="87" t="str">
        <f t="shared" si="1"/>
        <v>3</v>
      </c>
      <c r="X13" s="87" t="str">
        <f t="shared" si="1"/>
        <v>2</v>
      </c>
      <c r="Y13" s="87" t="str">
        <f t="shared" si="1"/>
        <v>3</v>
      </c>
      <c r="Z13" s="87" t="str">
        <f t="shared" si="1"/>
        <v>3</v>
      </c>
      <c r="AA13" s="88">
        <f t="shared" si="6"/>
        <v>2.5625</v>
      </c>
      <c r="AB13" s="86" t="str">
        <f t="shared" si="7"/>
        <v>Kh¸</v>
      </c>
      <c r="AC13" s="86" t="s">
        <v>58</v>
      </c>
      <c r="AD13" s="48">
        <v>7.6000000000000005</v>
      </c>
      <c r="AE13" s="48">
        <v>7.6000000000000005</v>
      </c>
      <c r="AF13" s="48">
        <v>7.4</v>
      </c>
      <c r="AG13" s="48">
        <v>6.5</v>
      </c>
      <c r="AH13" s="48">
        <v>7.5</v>
      </c>
      <c r="AI13" s="48">
        <v>5.3</v>
      </c>
      <c r="AJ13" s="48">
        <v>7.3</v>
      </c>
      <c r="AK13" s="48">
        <v>7.3</v>
      </c>
      <c r="AL13" s="48">
        <v>5.3</v>
      </c>
      <c r="AM13" s="48">
        <v>6.5</v>
      </c>
      <c r="AN13" s="49">
        <f t="shared" si="8"/>
        <v>6.913636363636363</v>
      </c>
      <c r="AO13" s="59" t="str">
        <f t="shared" si="9"/>
        <v>TB Khá</v>
      </c>
      <c r="AP13" s="50">
        <f t="shared" si="2"/>
        <v>3</v>
      </c>
      <c r="AQ13" s="50">
        <f t="shared" si="3"/>
        <v>3</v>
      </c>
      <c r="AR13" s="50">
        <f t="shared" si="3"/>
        <v>3</v>
      </c>
      <c r="AS13" s="50">
        <f t="shared" si="3"/>
        <v>2.5</v>
      </c>
      <c r="AT13" s="50">
        <f t="shared" si="3"/>
        <v>3</v>
      </c>
      <c r="AU13" s="50">
        <f t="shared" si="3"/>
        <v>1.5</v>
      </c>
      <c r="AV13" s="50">
        <f t="shared" si="3"/>
        <v>3</v>
      </c>
      <c r="AW13" s="50">
        <f t="shared" si="3"/>
        <v>3</v>
      </c>
      <c r="AX13" s="50">
        <f t="shared" si="3"/>
        <v>1.5</v>
      </c>
      <c r="AY13" s="50">
        <f t="shared" si="3"/>
        <v>2.5</v>
      </c>
      <c r="AZ13" s="49">
        <f t="shared" si="10"/>
        <v>2.659090909090909</v>
      </c>
      <c r="BA13" s="26" t="str">
        <f t="shared" si="11"/>
        <v>Khá</v>
      </c>
      <c r="BB13" s="47" t="s">
        <v>58</v>
      </c>
      <c r="BC13" s="51">
        <f t="shared" si="12"/>
        <v>6.906521739130435</v>
      </c>
      <c r="BD13" s="51">
        <f t="shared" si="13"/>
        <v>2.608695652173913</v>
      </c>
      <c r="BE13" s="62" t="str">
        <f t="shared" si="14"/>
        <v>Khá</v>
      </c>
    </row>
    <row r="14" spans="1:57" ht="15.75">
      <c r="A14" s="47">
        <v>9</v>
      </c>
      <c r="B14" s="66" t="s">
        <v>16</v>
      </c>
      <c r="C14" s="67" t="s">
        <v>17</v>
      </c>
      <c r="D14" s="84">
        <v>5.6</v>
      </c>
      <c r="E14" s="84">
        <v>5.8</v>
      </c>
      <c r="F14" s="84">
        <v>4.6</v>
      </c>
      <c r="G14" s="84">
        <v>6.3</v>
      </c>
      <c r="H14" s="84">
        <v>7.1</v>
      </c>
      <c r="I14" s="84">
        <v>5.2</v>
      </c>
      <c r="J14" s="84">
        <v>7.3</v>
      </c>
      <c r="K14" s="84">
        <v>6.5</v>
      </c>
      <c r="L14" s="84">
        <v>6.1</v>
      </c>
      <c r="M14" s="84">
        <v>6.8</v>
      </c>
      <c r="N14" s="84">
        <f t="shared" si="4"/>
        <v>6.083333333333332</v>
      </c>
      <c r="O14" s="85" t="str">
        <f t="shared" si="5"/>
        <v>TB Kh¸</v>
      </c>
      <c r="P14" s="86" t="s">
        <v>58</v>
      </c>
      <c r="Q14" s="87" t="str">
        <f t="shared" si="0"/>
        <v>2</v>
      </c>
      <c r="R14" s="87" t="str">
        <f t="shared" si="1"/>
        <v>2</v>
      </c>
      <c r="S14" s="87" t="str">
        <f t="shared" si="1"/>
        <v>1</v>
      </c>
      <c r="T14" s="87" t="str">
        <f t="shared" si="1"/>
        <v>2</v>
      </c>
      <c r="U14" s="87" t="str">
        <f t="shared" si="1"/>
        <v>3</v>
      </c>
      <c r="V14" s="87" t="str">
        <f t="shared" si="1"/>
        <v>1.5</v>
      </c>
      <c r="W14" s="87" t="str">
        <f t="shared" si="1"/>
        <v>3</v>
      </c>
      <c r="X14" s="87" t="str">
        <f t="shared" si="1"/>
        <v>2.5</v>
      </c>
      <c r="Y14" s="87" t="str">
        <f t="shared" si="1"/>
        <v>2</v>
      </c>
      <c r="Z14" s="87" t="str">
        <f t="shared" si="1"/>
        <v>2.5</v>
      </c>
      <c r="AA14" s="88">
        <f t="shared" si="6"/>
        <v>2.1041666666666665</v>
      </c>
      <c r="AB14" s="86" t="str">
        <f t="shared" si="7"/>
        <v>TB</v>
      </c>
      <c r="AC14" s="86" t="s">
        <v>58</v>
      </c>
      <c r="AD14" s="48">
        <v>3.9</v>
      </c>
      <c r="AE14" s="48">
        <v>7</v>
      </c>
      <c r="AF14" s="48">
        <v>5.9</v>
      </c>
      <c r="AG14" s="48">
        <v>4</v>
      </c>
      <c r="AH14" s="48">
        <v>7.3</v>
      </c>
      <c r="AI14" s="48">
        <v>4.6</v>
      </c>
      <c r="AJ14" s="48">
        <v>6.5</v>
      </c>
      <c r="AK14" s="48">
        <v>6.9</v>
      </c>
      <c r="AL14" s="48">
        <v>6.2</v>
      </c>
      <c r="AM14" s="48">
        <v>5.6</v>
      </c>
      <c r="AN14" s="49">
        <f t="shared" si="8"/>
        <v>5.886363636363637</v>
      </c>
      <c r="AO14" s="59" t="str">
        <f t="shared" si="9"/>
        <v>TB</v>
      </c>
      <c r="AP14" s="50">
        <f t="shared" si="2"/>
        <v>0</v>
      </c>
      <c r="AQ14" s="50">
        <f t="shared" si="3"/>
        <v>3</v>
      </c>
      <c r="AR14" s="50">
        <f t="shared" si="3"/>
        <v>2</v>
      </c>
      <c r="AS14" s="50">
        <f t="shared" si="3"/>
        <v>1</v>
      </c>
      <c r="AT14" s="50">
        <f t="shared" si="3"/>
        <v>3</v>
      </c>
      <c r="AU14" s="50">
        <f t="shared" si="3"/>
        <v>1</v>
      </c>
      <c r="AV14" s="50">
        <f t="shared" si="3"/>
        <v>2.5</v>
      </c>
      <c r="AW14" s="50">
        <f t="shared" si="3"/>
        <v>2.5</v>
      </c>
      <c r="AX14" s="50">
        <f t="shared" si="3"/>
        <v>2</v>
      </c>
      <c r="AY14" s="50">
        <f t="shared" si="3"/>
        <v>2</v>
      </c>
      <c r="AZ14" s="49">
        <f t="shared" si="10"/>
        <v>1.9545454545454546</v>
      </c>
      <c r="BA14" s="26" t="str">
        <f t="shared" si="11"/>
        <v>Yếu</v>
      </c>
      <c r="BB14" s="47" t="s">
        <v>58</v>
      </c>
      <c r="BC14" s="51">
        <f t="shared" si="12"/>
        <v>5.989130434782608</v>
      </c>
      <c r="BD14" s="51">
        <f t="shared" si="13"/>
        <v>2.032608695652174</v>
      </c>
      <c r="BE14" s="62" t="str">
        <f t="shared" si="14"/>
        <v>Trung bình</v>
      </c>
    </row>
    <row r="15" spans="1:57" ht="15.75">
      <c r="A15" s="47">
        <v>10</v>
      </c>
      <c r="B15" s="66" t="s">
        <v>18</v>
      </c>
      <c r="C15" s="67" t="s">
        <v>19</v>
      </c>
      <c r="D15" s="84">
        <v>5</v>
      </c>
      <c r="E15" s="84">
        <v>4.9</v>
      </c>
      <c r="F15" s="84">
        <v>3.4</v>
      </c>
      <c r="G15" s="84">
        <v>7.1</v>
      </c>
      <c r="H15" s="84">
        <v>5.3</v>
      </c>
      <c r="I15" s="84">
        <v>4.8</v>
      </c>
      <c r="J15" s="84">
        <v>8.5</v>
      </c>
      <c r="K15" s="84">
        <v>7.3</v>
      </c>
      <c r="L15" s="84">
        <v>5.5</v>
      </c>
      <c r="M15" s="84">
        <v>7</v>
      </c>
      <c r="N15" s="84">
        <f t="shared" si="4"/>
        <v>5.829166666666666</v>
      </c>
      <c r="O15" s="85" t="str">
        <f t="shared" si="5"/>
        <v>TB</v>
      </c>
      <c r="P15" s="86" t="s">
        <v>58</v>
      </c>
      <c r="Q15" s="87" t="str">
        <f t="shared" si="0"/>
        <v>1.5</v>
      </c>
      <c r="R15" s="87" t="str">
        <f t="shared" si="1"/>
        <v>1</v>
      </c>
      <c r="S15" s="87" t="str">
        <f t="shared" si="1"/>
        <v>0</v>
      </c>
      <c r="T15" s="87" t="str">
        <f t="shared" si="1"/>
        <v>3</v>
      </c>
      <c r="U15" s="87" t="str">
        <f t="shared" si="1"/>
        <v>1.5</v>
      </c>
      <c r="V15" s="87" t="str">
        <f t="shared" si="1"/>
        <v>1</v>
      </c>
      <c r="W15" s="87" t="str">
        <f t="shared" si="1"/>
        <v>4</v>
      </c>
      <c r="X15" s="87" t="str">
        <f t="shared" si="1"/>
        <v>3</v>
      </c>
      <c r="Y15" s="87" t="str">
        <f t="shared" si="1"/>
        <v>2</v>
      </c>
      <c r="Z15" s="87" t="str">
        <f t="shared" si="1"/>
        <v>3</v>
      </c>
      <c r="AA15" s="88">
        <f t="shared" si="6"/>
        <v>1.9583333333333333</v>
      </c>
      <c r="AB15" s="86" t="str">
        <f t="shared" si="7"/>
        <v>Yếu</v>
      </c>
      <c r="AC15" s="86" t="s">
        <v>58</v>
      </c>
      <c r="AD15" s="48">
        <v>6.5</v>
      </c>
      <c r="AE15" s="48">
        <v>7</v>
      </c>
      <c r="AF15" s="48">
        <v>7.8</v>
      </c>
      <c r="AG15" s="48">
        <v>4.6</v>
      </c>
      <c r="AH15" s="48">
        <v>8.2</v>
      </c>
      <c r="AI15" s="48">
        <v>5.3</v>
      </c>
      <c r="AJ15" s="48">
        <v>7.3</v>
      </c>
      <c r="AK15" s="48">
        <v>6.5</v>
      </c>
      <c r="AL15" s="48">
        <v>5.7</v>
      </c>
      <c r="AM15" s="48">
        <v>6.7</v>
      </c>
      <c r="AN15" s="49">
        <f t="shared" si="8"/>
        <v>6.640909090909091</v>
      </c>
      <c r="AO15" s="59" t="str">
        <f t="shared" si="9"/>
        <v>TB Khá</v>
      </c>
      <c r="AP15" s="50">
        <f t="shared" si="2"/>
        <v>2.5</v>
      </c>
      <c r="AQ15" s="50">
        <f t="shared" si="3"/>
        <v>3</v>
      </c>
      <c r="AR15" s="50">
        <f t="shared" si="3"/>
        <v>3</v>
      </c>
      <c r="AS15" s="50">
        <f t="shared" si="3"/>
        <v>1</v>
      </c>
      <c r="AT15" s="50">
        <f t="shared" si="3"/>
        <v>3.5</v>
      </c>
      <c r="AU15" s="50">
        <f t="shared" si="3"/>
        <v>1.5</v>
      </c>
      <c r="AV15" s="50">
        <f t="shared" si="3"/>
        <v>3</v>
      </c>
      <c r="AW15" s="50">
        <f t="shared" si="3"/>
        <v>2.5</v>
      </c>
      <c r="AX15" s="50">
        <f t="shared" si="3"/>
        <v>2</v>
      </c>
      <c r="AY15" s="50">
        <f t="shared" si="3"/>
        <v>2.5</v>
      </c>
      <c r="AZ15" s="49">
        <f t="shared" si="10"/>
        <v>2.5</v>
      </c>
      <c r="BA15" s="26" t="str">
        <f t="shared" si="11"/>
        <v>Khá</v>
      </c>
      <c r="BB15" s="47" t="s">
        <v>58</v>
      </c>
      <c r="BC15" s="51">
        <f t="shared" si="12"/>
        <v>6.217391304347825</v>
      </c>
      <c r="BD15" s="51">
        <f t="shared" si="13"/>
        <v>2.217391304347826</v>
      </c>
      <c r="BE15" s="62" t="str">
        <f t="shared" si="14"/>
        <v>Trung bình</v>
      </c>
    </row>
    <row r="16" spans="1:57" ht="15.75">
      <c r="A16" s="47">
        <v>11</v>
      </c>
      <c r="B16" s="66" t="s">
        <v>20</v>
      </c>
      <c r="C16" s="67" t="s">
        <v>21</v>
      </c>
      <c r="D16" s="84">
        <v>4.5</v>
      </c>
      <c r="E16" s="84">
        <v>6.4</v>
      </c>
      <c r="F16" s="84">
        <v>3.9</v>
      </c>
      <c r="G16" s="84">
        <v>6.7</v>
      </c>
      <c r="H16" s="84">
        <v>7.5</v>
      </c>
      <c r="I16" s="84">
        <v>6.2</v>
      </c>
      <c r="J16" s="84">
        <v>7.3</v>
      </c>
      <c r="K16" s="84">
        <v>6.5</v>
      </c>
      <c r="L16" s="84">
        <v>5.9</v>
      </c>
      <c r="M16" s="84">
        <v>7.8</v>
      </c>
      <c r="N16" s="84">
        <f t="shared" si="4"/>
        <v>6.2749999999999995</v>
      </c>
      <c r="O16" s="85" t="str">
        <f t="shared" si="5"/>
        <v>TB Kh¸</v>
      </c>
      <c r="P16" s="86" t="s">
        <v>58</v>
      </c>
      <c r="Q16" s="87" t="str">
        <f t="shared" si="0"/>
        <v>1</v>
      </c>
      <c r="R16" s="87" t="str">
        <f t="shared" si="1"/>
        <v>2</v>
      </c>
      <c r="S16" s="87" t="str">
        <f t="shared" si="1"/>
        <v>0</v>
      </c>
      <c r="T16" s="87" t="str">
        <f t="shared" si="1"/>
        <v>2.5</v>
      </c>
      <c r="U16" s="87" t="str">
        <f t="shared" si="1"/>
        <v>3</v>
      </c>
      <c r="V16" s="87" t="str">
        <f t="shared" si="1"/>
        <v>2</v>
      </c>
      <c r="W16" s="87" t="str">
        <f t="shared" si="1"/>
        <v>3</v>
      </c>
      <c r="X16" s="87" t="str">
        <f t="shared" si="1"/>
        <v>2.5</v>
      </c>
      <c r="Y16" s="87" t="str">
        <f t="shared" si="1"/>
        <v>2</v>
      </c>
      <c r="Z16" s="87" t="str">
        <f t="shared" si="1"/>
        <v>3</v>
      </c>
      <c r="AA16" s="88">
        <f t="shared" si="6"/>
        <v>2.1041666666666665</v>
      </c>
      <c r="AB16" s="86" t="str">
        <f t="shared" si="7"/>
        <v>TB</v>
      </c>
      <c r="AC16" s="86" t="s">
        <v>58</v>
      </c>
      <c r="AD16" s="48">
        <v>6.300000000000001</v>
      </c>
      <c r="AE16" s="48">
        <v>6.9</v>
      </c>
      <c r="AF16" s="48">
        <v>5.800000000000001</v>
      </c>
      <c r="AG16" s="48">
        <v>4.5</v>
      </c>
      <c r="AH16" s="48">
        <v>7.4</v>
      </c>
      <c r="AI16" s="48">
        <v>5.3</v>
      </c>
      <c r="AJ16" s="48">
        <v>6.7</v>
      </c>
      <c r="AK16" s="48">
        <v>7.1</v>
      </c>
      <c r="AL16" s="48">
        <v>5.9</v>
      </c>
      <c r="AM16" s="48">
        <v>6.5</v>
      </c>
      <c r="AN16" s="49">
        <f t="shared" si="8"/>
        <v>6.2681818181818185</v>
      </c>
      <c r="AO16" s="59" t="str">
        <f t="shared" si="9"/>
        <v>TB Khá</v>
      </c>
      <c r="AP16" s="50">
        <f t="shared" si="2"/>
        <v>2</v>
      </c>
      <c r="AQ16" s="50">
        <f t="shared" si="3"/>
        <v>2.5</v>
      </c>
      <c r="AR16" s="50">
        <f t="shared" si="3"/>
        <v>2</v>
      </c>
      <c r="AS16" s="50">
        <f t="shared" si="3"/>
        <v>1</v>
      </c>
      <c r="AT16" s="50">
        <f t="shared" si="3"/>
        <v>3</v>
      </c>
      <c r="AU16" s="50">
        <f t="shared" si="3"/>
        <v>1.5</v>
      </c>
      <c r="AV16" s="50">
        <f t="shared" si="3"/>
        <v>2.5</v>
      </c>
      <c r="AW16" s="50">
        <f t="shared" si="3"/>
        <v>3</v>
      </c>
      <c r="AX16" s="50">
        <f t="shared" si="3"/>
        <v>2</v>
      </c>
      <c r="AY16" s="50">
        <f t="shared" si="3"/>
        <v>2.5</v>
      </c>
      <c r="AZ16" s="49">
        <f t="shared" si="10"/>
        <v>2.227272727272727</v>
      </c>
      <c r="BA16" s="26" t="str">
        <f t="shared" si="11"/>
        <v>TB</v>
      </c>
      <c r="BB16" s="47" t="s">
        <v>58</v>
      </c>
      <c r="BC16" s="51">
        <f t="shared" si="12"/>
        <v>6.271739130434782</v>
      </c>
      <c r="BD16" s="51">
        <f t="shared" si="13"/>
        <v>2.1630434782608696</v>
      </c>
      <c r="BE16" s="62" t="str">
        <f t="shared" si="14"/>
        <v>Trung bình</v>
      </c>
    </row>
    <row r="17" spans="1:57" ht="15.75">
      <c r="A17" s="47">
        <v>12</v>
      </c>
      <c r="B17" s="66" t="s">
        <v>22</v>
      </c>
      <c r="C17" s="67" t="s">
        <v>23</v>
      </c>
      <c r="D17" s="84">
        <v>5.9</v>
      </c>
      <c r="E17" s="84">
        <v>5.8</v>
      </c>
      <c r="F17" s="84">
        <v>3.7</v>
      </c>
      <c r="G17" s="84">
        <v>6.6</v>
      </c>
      <c r="H17" s="84">
        <v>6.7</v>
      </c>
      <c r="I17" s="84">
        <v>6.6</v>
      </c>
      <c r="J17" s="84">
        <v>7.3</v>
      </c>
      <c r="K17" s="84">
        <v>6.6</v>
      </c>
      <c r="L17" s="84">
        <v>6.3</v>
      </c>
      <c r="M17" s="84">
        <v>6.8</v>
      </c>
      <c r="N17" s="84">
        <f t="shared" si="4"/>
        <v>6.245833333333333</v>
      </c>
      <c r="O17" s="85" t="str">
        <f t="shared" si="5"/>
        <v>TB Kh¸</v>
      </c>
      <c r="P17" s="86" t="s">
        <v>58</v>
      </c>
      <c r="Q17" s="87" t="str">
        <f t="shared" si="0"/>
        <v>2</v>
      </c>
      <c r="R17" s="87" t="str">
        <f t="shared" si="1"/>
        <v>2</v>
      </c>
      <c r="S17" s="87" t="str">
        <f t="shared" si="1"/>
        <v>0</v>
      </c>
      <c r="T17" s="87" t="str">
        <f t="shared" si="1"/>
        <v>2.5</v>
      </c>
      <c r="U17" s="87" t="str">
        <f t="shared" si="1"/>
        <v>2.5</v>
      </c>
      <c r="V17" s="87" t="str">
        <f t="shared" si="1"/>
        <v>2.5</v>
      </c>
      <c r="W17" s="87" t="str">
        <f t="shared" si="1"/>
        <v>3</v>
      </c>
      <c r="X17" s="87" t="str">
        <f t="shared" si="1"/>
        <v>2.5</v>
      </c>
      <c r="Y17" s="87" t="str">
        <f t="shared" si="1"/>
        <v>2</v>
      </c>
      <c r="Z17" s="87" t="str">
        <f t="shared" si="1"/>
        <v>2.5</v>
      </c>
      <c r="AA17" s="88">
        <f t="shared" si="6"/>
        <v>2.1666666666666665</v>
      </c>
      <c r="AB17" s="86" t="str">
        <f t="shared" si="7"/>
        <v>TB</v>
      </c>
      <c r="AC17" s="86" t="s">
        <v>58</v>
      </c>
      <c r="AD17" s="48">
        <v>3.8000000000000007</v>
      </c>
      <c r="AE17" s="48">
        <v>6.2</v>
      </c>
      <c r="AF17" s="48">
        <v>5.6000000000000005</v>
      </c>
      <c r="AG17" s="48">
        <v>7</v>
      </c>
      <c r="AH17" s="48">
        <v>6.8</v>
      </c>
      <c r="AI17" s="48">
        <v>5.3</v>
      </c>
      <c r="AJ17" s="48">
        <v>4.2</v>
      </c>
      <c r="AK17" s="48">
        <v>3.4</v>
      </c>
      <c r="AL17" s="48">
        <v>3.6</v>
      </c>
      <c r="AM17" s="48">
        <v>4.8</v>
      </c>
      <c r="AN17" s="49">
        <f t="shared" si="8"/>
        <v>4.990909090909091</v>
      </c>
      <c r="AO17" s="59" t="str">
        <f t="shared" si="9"/>
        <v>Yếu</v>
      </c>
      <c r="AP17" s="50">
        <f t="shared" si="2"/>
        <v>0</v>
      </c>
      <c r="AQ17" s="50">
        <f t="shared" si="3"/>
        <v>2</v>
      </c>
      <c r="AR17" s="50">
        <f t="shared" si="3"/>
        <v>2</v>
      </c>
      <c r="AS17" s="50">
        <f t="shared" si="3"/>
        <v>3</v>
      </c>
      <c r="AT17" s="50">
        <f t="shared" si="3"/>
        <v>2.5</v>
      </c>
      <c r="AU17" s="50">
        <f t="shared" si="3"/>
        <v>1.5</v>
      </c>
      <c r="AV17" s="50">
        <f t="shared" si="3"/>
        <v>1</v>
      </c>
      <c r="AW17" s="50">
        <f t="shared" si="3"/>
        <v>0</v>
      </c>
      <c r="AX17" s="50">
        <f t="shared" si="3"/>
        <v>0</v>
      </c>
      <c r="AY17" s="50">
        <f t="shared" si="3"/>
        <v>1</v>
      </c>
      <c r="AZ17" s="49">
        <f t="shared" si="10"/>
        <v>1.2727272727272727</v>
      </c>
      <c r="BA17" s="26" t="str">
        <f t="shared" si="11"/>
        <v>Yếu</v>
      </c>
      <c r="BB17" s="47" t="s">
        <v>58</v>
      </c>
      <c r="BC17" s="51">
        <f t="shared" si="12"/>
        <v>5.645652173913042</v>
      </c>
      <c r="BD17" s="51">
        <f t="shared" si="13"/>
        <v>1.7391304347826086</v>
      </c>
      <c r="BE17" s="62" t="str">
        <f t="shared" si="14"/>
        <v>Trung bình</v>
      </c>
    </row>
    <row r="18" spans="1:57" ht="15.75">
      <c r="A18" s="47">
        <v>13</v>
      </c>
      <c r="B18" s="66" t="s">
        <v>24</v>
      </c>
      <c r="C18" s="67" t="s">
        <v>25</v>
      </c>
      <c r="D18" s="84">
        <v>4.6</v>
      </c>
      <c r="E18" s="84">
        <v>6.4</v>
      </c>
      <c r="F18" s="84">
        <v>4.5</v>
      </c>
      <c r="G18" s="84">
        <v>6.6</v>
      </c>
      <c r="H18" s="84">
        <v>5.7</v>
      </c>
      <c r="I18" s="84">
        <v>5.7</v>
      </c>
      <c r="J18" s="84">
        <v>9.1</v>
      </c>
      <c r="K18" s="84">
        <v>6.5</v>
      </c>
      <c r="L18" s="84">
        <v>7.7</v>
      </c>
      <c r="M18" s="84">
        <v>6.8</v>
      </c>
      <c r="N18" s="84">
        <f t="shared" si="4"/>
        <v>6.400000000000001</v>
      </c>
      <c r="O18" s="85" t="str">
        <f t="shared" si="5"/>
        <v>TB Kh¸</v>
      </c>
      <c r="P18" s="86" t="s">
        <v>58</v>
      </c>
      <c r="Q18" s="87" t="str">
        <f t="shared" si="0"/>
        <v>1</v>
      </c>
      <c r="R18" s="87" t="str">
        <f t="shared" si="1"/>
        <v>2</v>
      </c>
      <c r="S18" s="87" t="str">
        <f t="shared" si="1"/>
        <v>1</v>
      </c>
      <c r="T18" s="87" t="str">
        <f t="shared" si="1"/>
        <v>2.5</v>
      </c>
      <c r="U18" s="87" t="str">
        <f t="shared" si="1"/>
        <v>2</v>
      </c>
      <c r="V18" s="87" t="str">
        <f t="shared" si="1"/>
        <v>2</v>
      </c>
      <c r="W18" s="87" t="str">
        <f t="shared" si="1"/>
        <v>4</v>
      </c>
      <c r="X18" s="87" t="str">
        <f t="shared" si="1"/>
        <v>2.5</v>
      </c>
      <c r="Y18" s="87" t="str">
        <f t="shared" si="1"/>
        <v>3</v>
      </c>
      <c r="Z18" s="87" t="str">
        <f t="shared" si="1"/>
        <v>2.5</v>
      </c>
      <c r="AA18" s="88">
        <f t="shared" si="6"/>
        <v>2.2708333333333335</v>
      </c>
      <c r="AB18" s="86" t="str">
        <f t="shared" si="7"/>
        <v>TB</v>
      </c>
      <c r="AC18" s="86" t="s">
        <v>58</v>
      </c>
      <c r="AD18" s="48">
        <v>8.8</v>
      </c>
      <c r="AE18" s="48">
        <v>7.6000000000000005</v>
      </c>
      <c r="AF18" s="48">
        <v>8</v>
      </c>
      <c r="AG18" s="48">
        <v>4.6000000000000005</v>
      </c>
      <c r="AH18" s="48">
        <v>7.5</v>
      </c>
      <c r="AI18" s="48">
        <v>7</v>
      </c>
      <c r="AJ18" s="48">
        <v>7.6</v>
      </c>
      <c r="AK18" s="48">
        <v>7.4</v>
      </c>
      <c r="AL18" s="48">
        <v>7</v>
      </c>
      <c r="AM18" s="48">
        <v>8</v>
      </c>
      <c r="AN18" s="49">
        <f t="shared" si="8"/>
        <v>7.363636363636363</v>
      </c>
      <c r="AO18" s="59" t="str">
        <f t="shared" si="9"/>
        <v>Khá</v>
      </c>
      <c r="AP18" s="50">
        <f t="shared" si="2"/>
        <v>4</v>
      </c>
      <c r="AQ18" s="50">
        <f t="shared" si="3"/>
        <v>3</v>
      </c>
      <c r="AR18" s="50">
        <f t="shared" si="3"/>
        <v>3.5</v>
      </c>
      <c r="AS18" s="50">
        <f t="shared" si="3"/>
        <v>1</v>
      </c>
      <c r="AT18" s="50">
        <f t="shared" si="3"/>
        <v>3</v>
      </c>
      <c r="AU18" s="50">
        <f t="shared" si="3"/>
        <v>3</v>
      </c>
      <c r="AV18" s="50">
        <f t="shared" si="3"/>
        <v>3</v>
      </c>
      <c r="AW18" s="50">
        <f t="shared" si="3"/>
        <v>3</v>
      </c>
      <c r="AX18" s="50">
        <f t="shared" si="3"/>
        <v>3</v>
      </c>
      <c r="AY18" s="50">
        <f t="shared" si="3"/>
        <v>3.5</v>
      </c>
      <c r="AZ18" s="49">
        <f t="shared" si="10"/>
        <v>3</v>
      </c>
      <c r="BA18" s="26" t="str">
        <f t="shared" si="11"/>
        <v>Khá</v>
      </c>
      <c r="BB18" s="47" t="s">
        <v>58</v>
      </c>
      <c r="BC18" s="51">
        <f t="shared" si="12"/>
        <v>6.86086956521739</v>
      </c>
      <c r="BD18" s="51">
        <f t="shared" si="13"/>
        <v>2.619565217391304</v>
      </c>
      <c r="BE18" s="62" t="str">
        <f t="shared" si="14"/>
        <v>Khá</v>
      </c>
    </row>
    <row r="19" spans="1:57" ht="15.75">
      <c r="A19" s="47">
        <v>14</v>
      </c>
      <c r="B19" s="66" t="s">
        <v>15</v>
      </c>
      <c r="C19" s="67" t="s">
        <v>26</v>
      </c>
      <c r="D19" s="84">
        <v>6.5</v>
      </c>
      <c r="E19" s="84">
        <v>7.5</v>
      </c>
      <c r="F19" s="84">
        <v>6.6</v>
      </c>
      <c r="G19" s="84">
        <v>7.4</v>
      </c>
      <c r="H19" s="84">
        <v>7</v>
      </c>
      <c r="I19" s="84">
        <v>7</v>
      </c>
      <c r="J19" s="84">
        <v>8.2</v>
      </c>
      <c r="K19" s="84">
        <v>7.4</v>
      </c>
      <c r="L19" s="84">
        <v>8</v>
      </c>
      <c r="M19" s="84">
        <v>7.8</v>
      </c>
      <c r="N19" s="84">
        <f t="shared" si="4"/>
        <v>7.362500000000001</v>
      </c>
      <c r="O19" s="85" t="str">
        <f t="shared" si="5"/>
        <v>Kh¸</v>
      </c>
      <c r="P19" s="86" t="s">
        <v>58</v>
      </c>
      <c r="Q19" s="87" t="str">
        <f t="shared" si="0"/>
        <v>2.5</v>
      </c>
      <c r="R19" s="87" t="str">
        <f t="shared" si="1"/>
        <v>3</v>
      </c>
      <c r="S19" s="87" t="str">
        <f t="shared" si="1"/>
        <v>2.5</v>
      </c>
      <c r="T19" s="87" t="str">
        <f t="shared" si="1"/>
        <v>3</v>
      </c>
      <c r="U19" s="87" t="str">
        <f t="shared" si="1"/>
        <v>3</v>
      </c>
      <c r="V19" s="87" t="str">
        <f t="shared" si="1"/>
        <v>3</v>
      </c>
      <c r="W19" s="87" t="str">
        <f t="shared" si="1"/>
        <v>3.5</v>
      </c>
      <c r="X19" s="87" t="str">
        <f t="shared" si="1"/>
        <v>3</v>
      </c>
      <c r="Y19" s="87" t="str">
        <f t="shared" si="1"/>
        <v>3.5</v>
      </c>
      <c r="Z19" s="87" t="str">
        <f t="shared" si="1"/>
        <v>3</v>
      </c>
      <c r="AA19" s="88">
        <f t="shared" si="6"/>
        <v>3.0208333333333335</v>
      </c>
      <c r="AB19" s="86" t="str">
        <f t="shared" si="7"/>
        <v>Kh¸</v>
      </c>
      <c r="AC19" s="86" t="s">
        <v>58</v>
      </c>
      <c r="AD19" s="48">
        <v>7.7</v>
      </c>
      <c r="AE19" s="48">
        <v>8.6</v>
      </c>
      <c r="AF19" s="48">
        <v>8</v>
      </c>
      <c r="AG19" s="48">
        <v>7</v>
      </c>
      <c r="AH19" s="48">
        <v>8.5</v>
      </c>
      <c r="AI19" s="48">
        <v>6</v>
      </c>
      <c r="AJ19" s="48">
        <v>7.9</v>
      </c>
      <c r="AK19" s="48">
        <v>6.7</v>
      </c>
      <c r="AL19" s="48">
        <v>7.1</v>
      </c>
      <c r="AM19" s="48">
        <v>7.7</v>
      </c>
      <c r="AN19" s="49">
        <f t="shared" si="8"/>
        <v>7.513636363636363</v>
      </c>
      <c r="AO19" s="59" t="str">
        <f t="shared" si="9"/>
        <v>Khá</v>
      </c>
      <c r="AP19" s="50">
        <f t="shared" si="2"/>
        <v>3</v>
      </c>
      <c r="AQ19" s="50">
        <f t="shared" si="3"/>
        <v>4</v>
      </c>
      <c r="AR19" s="50">
        <f t="shared" si="3"/>
        <v>3.5</v>
      </c>
      <c r="AS19" s="50">
        <f t="shared" si="3"/>
        <v>3</v>
      </c>
      <c r="AT19" s="50">
        <f t="shared" si="3"/>
        <v>4</v>
      </c>
      <c r="AU19" s="50">
        <f t="shared" si="3"/>
        <v>2</v>
      </c>
      <c r="AV19" s="50">
        <f t="shared" si="3"/>
        <v>3</v>
      </c>
      <c r="AW19" s="50">
        <f t="shared" si="3"/>
        <v>2.5</v>
      </c>
      <c r="AX19" s="50">
        <f t="shared" si="3"/>
        <v>3</v>
      </c>
      <c r="AY19" s="50">
        <f t="shared" si="3"/>
        <v>3</v>
      </c>
      <c r="AZ19" s="49">
        <f t="shared" si="10"/>
        <v>3.090909090909091</v>
      </c>
      <c r="BA19" s="26" t="str">
        <f t="shared" si="11"/>
        <v>Khá</v>
      </c>
      <c r="BB19" s="47" t="s">
        <v>64</v>
      </c>
      <c r="BC19" s="51">
        <f t="shared" si="12"/>
        <v>7.434782608695652</v>
      </c>
      <c r="BD19" s="51">
        <f t="shared" si="13"/>
        <v>3.0543478260869565</v>
      </c>
      <c r="BE19" s="62" t="str">
        <f t="shared" si="14"/>
        <v>Khá</v>
      </c>
    </row>
    <row r="20" spans="1:57" ht="15.75">
      <c r="A20" s="47">
        <v>15</v>
      </c>
      <c r="B20" s="66" t="s">
        <v>27</v>
      </c>
      <c r="C20" s="67" t="s">
        <v>28</v>
      </c>
      <c r="D20" s="84">
        <v>5.2</v>
      </c>
      <c r="E20" s="84">
        <v>6.6</v>
      </c>
      <c r="F20" s="84">
        <v>4.6</v>
      </c>
      <c r="G20" s="84">
        <v>5.3</v>
      </c>
      <c r="H20" s="84">
        <v>5.5</v>
      </c>
      <c r="I20" s="84">
        <v>6.9</v>
      </c>
      <c r="J20" s="84">
        <v>9.1</v>
      </c>
      <c r="K20" s="84">
        <v>5.5</v>
      </c>
      <c r="L20" s="84">
        <v>7.2</v>
      </c>
      <c r="M20" s="84">
        <v>6.8</v>
      </c>
      <c r="N20" s="84">
        <f t="shared" si="4"/>
        <v>6.308333333333333</v>
      </c>
      <c r="O20" s="85" t="str">
        <f t="shared" si="5"/>
        <v>TB Kh¸</v>
      </c>
      <c r="P20" s="86" t="s">
        <v>58</v>
      </c>
      <c r="Q20" s="87" t="str">
        <f t="shared" si="0"/>
        <v>1.5</v>
      </c>
      <c r="R20" s="87" t="str">
        <f t="shared" si="1"/>
        <v>2.5</v>
      </c>
      <c r="S20" s="87" t="str">
        <f t="shared" si="1"/>
        <v>1</v>
      </c>
      <c r="T20" s="87" t="str">
        <f t="shared" si="1"/>
        <v>1.5</v>
      </c>
      <c r="U20" s="87" t="str">
        <f t="shared" si="1"/>
        <v>2</v>
      </c>
      <c r="V20" s="87" t="str">
        <f t="shared" si="1"/>
        <v>2.5</v>
      </c>
      <c r="W20" s="87" t="str">
        <f t="shared" si="1"/>
        <v>4</v>
      </c>
      <c r="X20" s="87" t="str">
        <f t="shared" si="1"/>
        <v>2</v>
      </c>
      <c r="Y20" s="87" t="str">
        <f t="shared" si="1"/>
        <v>3</v>
      </c>
      <c r="Z20" s="87" t="str">
        <f t="shared" si="1"/>
        <v>2.5</v>
      </c>
      <c r="AA20" s="88">
        <f t="shared" si="6"/>
        <v>2.2708333333333335</v>
      </c>
      <c r="AB20" s="86" t="str">
        <f t="shared" si="7"/>
        <v>TB</v>
      </c>
      <c r="AC20" s="86" t="s">
        <v>58</v>
      </c>
      <c r="AD20" s="48">
        <v>6.1000000000000005</v>
      </c>
      <c r="AE20" s="48">
        <v>8</v>
      </c>
      <c r="AF20" s="48">
        <v>7</v>
      </c>
      <c r="AG20" s="48">
        <v>5</v>
      </c>
      <c r="AH20" s="48">
        <v>6.8</v>
      </c>
      <c r="AI20" s="48">
        <v>6</v>
      </c>
      <c r="AJ20" s="48">
        <v>6.7</v>
      </c>
      <c r="AK20" s="48">
        <v>6.5</v>
      </c>
      <c r="AL20" s="48">
        <v>3.8</v>
      </c>
      <c r="AM20" s="48">
        <v>6.2</v>
      </c>
      <c r="AN20" s="49">
        <f t="shared" si="8"/>
        <v>6.281818181818181</v>
      </c>
      <c r="AO20" s="59" t="str">
        <f t="shared" si="9"/>
        <v>TB Khá</v>
      </c>
      <c r="AP20" s="50">
        <f t="shared" si="2"/>
        <v>2</v>
      </c>
      <c r="AQ20" s="50">
        <f t="shared" si="3"/>
        <v>3.5</v>
      </c>
      <c r="AR20" s="50">
        <f t="shared" si="3"/>
        <v>3</v>
      </c>
      <c r="AS20" s="50">
        <f t="shared" si="3"/>
        <v>1.5</v>
      </c>
      <c r="AT20" s="50">
        <f t="shared" si="3"/>
        <v>2.5</v>
      </c>
      <c r="AU20" s="50">
        <f t="shared" si="3"/>
        <v>2</v>
      </c>
      <c r="AV20" s="50">
        <f t="shared" si="3"/>
        <v>2.5</v>
      </c>
      <c r="AW20" s="50">
        <f t="shared" si="3"/>
        <v>2.5</v>
      </c>
      <c r="AX20" s="50">
        <f t="shared" si="3"/>
        <v>0</v>
      </c>
      <c r="AY20" s="50">
        <f t="shared" si="3"/>
        <v>2</v>
      </c>
      <c r="AZ20" s="49">
        <f t="shared" si="10"/>
        <v>2.227272727272727</v>
      </c>
      <c r="BA20" s="26" t="str">
        <f t="shared" si="11"/>
        <v>TB</v>
      </c>
      <c r="BB20" s="47" t="s">
        <v>58</v>
      </c>
      <c r="BC20" s="51">
        <f t="shared" si="12"/>
        <v>6.295652173913043</v>
      </c>
      <c r="BD20" s="51">
        <f t="shared" si="13"/>
        <v>2.25</v>
      </c>
      <c r="BE20" s="62" t="str">
        <f t="shared" si="14"/>
        <v>Trung bình</v>
      </c>
    </row>
    <row r="21" spans="1:57" ht="15.75">
      <c r="A21" s="47">
        <v>16</v>
      </c>
      <c r="B21" s="66" t="s">
        <v>29</v>
      </c>
      <c r="C21" s="67" t="s">
        <v>30</v>
      </c>
      <c r="D21" s="84">
        <v>5.6</v>
      </c>
      <c r="E21" s="84">
        <v>4.3</v>
      </c>
      <c r="F21" s="84">
        <v>3.4</v>
      </c>
      <c r="G21" s="84">
        <v>6.4</v>
      </c>
      <c r="H21" s="84">
        <v>5.3</v>
      </c>
      <c r="I21" s="84">
        <v>4.4</v>
      </c>
      <c r="J21" s="84">
        <v>6.4</v>
      </c>
      <c r="K21" s="84">
        <v>6.8</v>
      </c>
      <c r="L21" s="84">
        <v>6.7</v>
      </c>
      <c r="M21" s="84">
        <v>8.4</v>
      </c>
      <c r="N21" s="84">
        <f t="shared" si="4"/>
        <v>5.716666666666668</v>
      </c>
      <c r="O21" s="85" t="str">
        <f t="shared" si="5"/>
        <v>TB</v>
      </c>
      <c r="P21" s="86" t="s">
        <v>58</v>
      </c>
      <c r="Q21" s="87" t="str">
        <f t="shared" si="0"/>
        <v>2</v>
      </c>
      <c r="R21" s="87" t="str">
        <f t="shared" si="1"/>
        <v>1</v>
      </c>
      <c r="S21" s="87" t="str">
        <f t="shared" si="1"/>
        <v>0</v>
      </c>
      <c r="T21" s="87" t="str">
        <f t="shared" si="1"/>
        <v>2</v>
      </c>
      <c r="U21" s="87" t="str">
        <f t="shared" si="1"/>
        <v>1.5</v>
      </c>
      <c r="V21" s="87" t="str">
        <f t="shared" si="1"/>
        <v>1</v>
      </c>
      <c r="W21" s="87" t="str">
        <f t="shared" si="1"/>
        <v>2</v>
      </c>
      <c r="X21" s="87" t="str">
        <f t="shared" si="1"/>
        <v>2.5</v>
      </c>
      <c r="Y21" s="87" t="str">
        <f t="shared" si="1"/>
        <v>2.5</v>
      </c>
      <c r="Z21" s="87" t="str">
        <f t="shared" si="1"/>
        <v>3.5</v>
      </c>
      <c r="AA21" s="88">
        <f t="shared" si="6"/>
        <v>1.7708333333333333</v>
      </c>
      <c r="AB21" s="86" t="str">
        <f t="shared" si="7"/>
        <v>Yếu</v>
      </c>
      <c r="AC21" s="86" t="s">
        <v>58</v>
      </c>
      <c r="AD21" s="48">
        <v>4.7</v>
      </c>
      <c r="AE21" s="48">
        <v>5.800000000000001</v>
      </c>
      <c r="AF21" s="48">
        <v>5.300000000000001</v>
      </c>
      <c r="AG21" s="48">
        <v>4</v>
      </c>
      <c r="AH21" s="48">
        <v>6.8</v>
      </c>
      <c r="AI21" s="48">
        <v>5.8</v>
      </c>
      <c r="AJ21" s="48">
        <v>5.7</v>
      </c>
      <c r="AK21" s="48">
        <v>5.1</v>
      </c>
      <c r="AL21" s="48">
        <v>3.8</v>
      </c>
      <c r="AM21" s="48">
        <v>5.6</v>
      </c>
      <c r="AN21" s="49">
        <f t="shared" si="8"/>
        <v>5.259090909090909</v>
      </c>
      <c r="AO21" s="59" t="str">
        <f t="shared" si="9"/>
        <v>TB</v>
      </c>
      <c r="AP21" s="50">
        <f t="shared" si="2"/>
        <v>1</v>
      </c>
      <c r="AQ21" s="50">
        <f t="shared" si="3"/>
        <v>2</v>
      </c>
      <c r="AR21" s="50">
        <f t="shared" si="3"/>
        <v>1.5</v>
      </c>
      <c r="AS21" s="50">
        <f t="shared" si="3"/>
        <v>1</v>
      </c>
      <c r="AT21" s="50">
        <f t="shared" si="3"/>
        <v>2.5</v>
      </c>
      <c r="AU21" s="50">
        <f t="shared" si="3"/>
        <v>2</v>
      </c>
      <c r="AV21" s="50">
        <f t="shared" si="3"/>
        <v>2</v>
      </c>
      <c r="AW21" s="50">
        <f t="shared" si="3"/>
        <v>1.5</v>
      </c>
      <c r="AX21" s="50">
        <f t="shared" si="3"/>
        <v>0</v>
      </c>
      <c r="AY21" s="50">
        <f t="shared" si="3"/>
        <v>2</v>
      </c>
      <c r="AZ21" s="49">
        <f t="shared" si="10"/>
        <v>1.5454545454545454</v>
      </c>
      <c r="BA21" s="26" t="str">
        <f t="shared" si="11"/>
        <v>Yếu</v>
      </c>
      <c r="BB21" s="47" t="s">
        <v>58</v>
      </c>
      <c r="BC21" s="51">
        <f t="shared" si="12"/>
        <v>5.497826086956522</v>
      </c>
      <c r="BD21" s="51">
        <f t="shared" si="13"/>
        <v>1.6630434782608696</v>
      </c>
      <c r="BE21" s="62" t="str">
        <f t="shared" si="14"/>
        <v>Trung bình</v>
      </c>
    </row>
    <row r="22" spans="1:57" ht="15.75">
      <c r="A22" s="47">
        <v>17</v>
      </c>
      <c r="B22" s="66" t="s">
        <v>31</v>
      </c>
      <c r="C22" s="67" t="s">
        <v>32</v>
      </c>
      <c r="D22" s="84">
        <v>5.6</v>
      </c>
      <c r="E22" s="84">
        <v>8.2</v>
      </c>
      <c r="F22" s="84">
        <v>3.2</v>
      </c>
      <c r="G22" s="84">
        <v>6.7</v>
      </c>
      <c r="H22" s="84">
        <v>6.2</v>
      </c>
      <c r="I22" s="84">
        <v>6.7</v>
      </c>
      <c r="J22" s="84">
        <v>9.1</v>
      </c>
      <c r="K22" s="84">
        <v>6.6</v>
      </c>
      <c r="L22" s="84">
        <v>7.1</v>
      </c>
      <c r="M22" s="84">
        <v>7</v>
      </c>
      <c r="N22" s="84">
        <f t="shared" si="4"/>
        <v>6.729166666666667</v>
      </c>
      <c r="O22" s="85" t="str">
        <f t="shared" si="5"/>
        <v>TB Kh¸</v>
      </c>
      <c r="P22" s="86" t="s">
        <v>58</v>
      </c>
      <c r="Q22" s="87" t="str">
        <f t="shared" si="0"/>
        <v>2</v>
      </c>
      <c r="R22" s="87" t="str">
        <f aca="true" t="shared" si="15" ref="R22:Z29">IF(E22&gt;=9.5,"4.5",IF(E22&gt;=8.5,"4",IF(E22&gt;=8,"3.5",IF(E22&gt;=7,"3",IF(E22&gt;=6.5,"2.5",IF(E22&gt;=5.5,"2",IF(E22&gt;=5,"1.5",IF(E22&gt;=4,"1","0"))))))))</f>
        <v>3.5</v>
      </c>
      <c r="S22" s="87" t="str">
        <f t="shared" si="15"/>
        <v>0</v>
      </c>
      <c r="T22" s="87" t="str">
        <f t="shared" si="15"/>
        <v>2.5</v>
      </c>
      <c r="U22" s="87" t="str">
        <f t="shared" si="15"/>
        <v>2</v>
      </c>
      <c r="V22" s="87" t="str">
        <f t="shared" si="15"/>
        <v>2.5</v>
      </c>
      <c r="W22" s="87" t="str">
        <f t="shared" si="15"/>
        <v>4</v>
      </c>
      <c r="X22" s="87" t="str">
        <f t="shared" si="15"/>
        <v>2.5</v>
      </c>
      <c r="Y22" s="87" t="str">
        <f t="shared" si="15"/>
        <v>3</v>
      </c>
      <c r="Z22" s="87" t="str">
        <f t="shared" si="15"/>
        <v>3</v>
      </c>
      <c r="AA22" s="88">
        <f t="shared" si="6"/>
        <v>2.5625</v>
      </c>
      <c r="AB22" s="86" t="str">
        <f t="shared" si="7"/>
        <v>Kh¸</v>
      </c>
      <c r="AC22" s="86" t="s">
        <v>58</v>
      </c>
      <c r="AD22" s="48">
        <v>7.6000000000000005</v>
      </c>
      <c r="AE22" s="48">
        <v>8.2</v>
      </c>
      <c r="AF22" s="48">
        <v>8.2</v>
      </c>
      <c r="AG22" s="48">
        <v>4</v>
      </c>
      <c r="AH22" s="48">
        <v>8.5</v>
      </c>
      <c r="AI22" s="48">
        <v>5.3</v>
      </c>
      <c r="AJ22" s="48">
        <v>7.9</v>
      </c>
      <c r="AK22" s="48">
        <v>8.9</v>
      </c>
      <c r="AL22" s="48">
        <v>7.6</v>
      </c>
      <c r="AM22" s="48">
        <v>7.4</v>
      </c>
      <c r="AN22" s="49">
        <f t="shared" si="8"/>
        <v>7.49090909090909</v>
      </c>
      <c r="AO22" s="59" t="str">
        <f t="shared" si="9"/>
        <v>Khá</v>
      </c>
      <c r="AP22" s="50">
        <f t="shared" si="2"/>
        <v>3</v>
      </c>
      <c r="AQ22" s="50">
        <f aca="true" t="shared" si="16" ref="AQ22:AY29">IF(AE22&gt;=9.5,4.5,IF(AE22&gt;=8.5,4,IF(AE22&gt;=8,3.5,IF(AE22&gt;=7,3,IF(AE22&gt;=6.5,2.5,IF(AE22&gt;=5.5,2,IF(AE22&gt;=5,1.5,IF(AE22&gt;=4,1,0))))))))</f>
        <v>3.5</v>
      </c>
      <c r="AR22" s="50">
        <f t="shared" si="16"/>
        <v>3.5</v>
      </c>
      <c r="AS22" s="50">
        <f t="shared" si="16"/>
        <v>1</v>
      </c>
      <c r="AT22" s="50">
        <f t="shared" si="16"/>
        <v>4</v>
      </c>
      <c r="AU22" s="50">
        <f t="shared" si="16"/>
        <v>1.5</v>
      </c>
      <c r="AV22" s="50">
        <f t="shared" si="16"/>
        <v>3</v>
      </c>
      <c r="AW22" s="50">
        <f t="shared" si="16"/>
        <v>4</v>
      </c>
      <c r="AX22" s="50">
        <f t="shared" si="16"/>
        <v>3</v>
      </c>
      <c r="AY22" s="50">
        <f t="shared" si="16"/>
        <v>3</v>
      </c>
      <c r="AZ22" s="49">
        <f t="shared" si="10"/>
        <v>3.022727272727273</v>
      </c>
      <c r="BA22" s="26" t="str">
        <f t="shared" si="11"/>
        <v>Khá</v>
      </c>
      <c r="BB22" s="47" t="s">
        <v>58</v>
      </c>
      <c r="BC22" s="51">
        <f t="shared" si="12"/>
        <v>7.093478260869564</v>
      </c>
      <c r="BD22" s="51">
        <f t="shared" si="13"/>
        <v>2.782608695652174</v>
      </c>
      <c r="BE22" s="62" t="str">
        <f t="shared" si="14"/>
        <v>Khá</v>
      </c>
    </row>
    <row r="23" spans="1:57" ht="15.75">
      <c r="A23" s="47">
        <v>18</v>
      </c>
      <c r="B23" s="66" t="s">
        <v>33</v>
      </c>
      <c r="C23" s="67" t="s">
        <v>32</v>
      </c>
      <c r="D23" s="84">
        <v>6.1</v>
      </c>
      <c r="E23" s="84">
        <v>5.9</v>
      </c>
      <c r="F23" s="84">
        <v>0</v>
      </c>
      <c r="G23" s="84">
        <v>6.2</v>
      </c>
      <c r="H23" s="84">
        <v>5.8</v>
      </c>
      <c r="I23" s="84">
        <v>5.8</v>
      </c>
      <c r="J23" s="84">
        <v>7.5</v>
      </c>
      <c r="K23" s="84">
        <v>6.3</v>
      </c>
      <c r="L23" s="84">
        <v>7.4</v>
      </c>
      <c r="M23" s="84">
        <v>7</v>
      </c>
      <c r="N23" s="84">
        <f t="shared" si="4"/>
        <v>5.8875</v>
      </c>
      <c r="O23" s="85" t="str">
        <f t="shared" si="5"/>
        <v>TB</v>
      </c>
      <c r="P23" s="86" t="s">
        <v>58</v>
      </c>
      <c r="Q23" s="87" t="str">
        <f t="shared" si="0"/>
        <v>2</v>
      </c>
      <c r="R23" s="87" t="str">
        <f t="shared" si="15"/>
        <v>2</v>
      </c>
      <c r="S23" s="87" t="str">
        <f t="shared" si="15"/>
        <v>0</v>
      </c>
      <c r="T23" s="87" t="str">
        <f t="shared" si="15"/>
        <v>2</v>
      </c>
      <c r="U23" s="87" t="str">
        <f t="shared" si="15"/>
        <v>2</v>
      </c>
      <c r="V23" s="87" t="str">
        <f t="shared" si="15"/>
        <v>2</v>
      </c>
      <c r="W23" s="87" t="str">
        <f t="shared" si="15"/>
        <v>3</v>
      </c>
      <c r="X23" s="87" t="str">
        <f t="shared" si="15"/>
        <v>2</v>
      </c>
      <c r="Y23" s="87" t="str">
        <f t="shared" si="15"/>
        <v>3</v>
      </c>
      <c r="Z23" s="87" t="str">
        <f t="shared" si="15"/>
        <v>3</v>
      </c>
      <c r="AA23" s="88">
        <f t="shared" si="6"/>
        <v>2.125</v>
      </c>
      <c r="AB23" s="86" t="str">
        <f t="shared" si="7"/>
        <v>TB</v>
      </c>
      <c r="AC23" s="86" t="s">
        <v>58</v>
      </c>
      <c r="AD23" s="48">
        <v>6.8</v>
      </c>
      <c r="AE23" s="48">
        <v>7.5</v>
      </c>
      <c r="AF23" s="48">
        <v>4.9</v>
      </c>
      <c r="AG23" s="48">
        <v>5.1</v>
      </c>
      <c r="AH23" s="48">
        <v>7.3</v>
      </c>
      <c r="AI23" s="48">
        <v>4.6</v>
      </c>
      <c r="AJ23" s="48">
        <v>5.1</v>
      </c>
      <c r="AK23" s="48">
        <v>5.7</v>
      </c>
      <c r="AL23" s="48">
        <v>3.2</v>
      </c>
      <c r="AM23" s="48">
        <v>5.3</v>
      </c>
      <c r="AN23" s="49">
        <f t="shared" si="8"/>
        <v>5.518181818181818</v>
      </c>
      <c r="AO23" s="59" t="str">
        <f t="shared" si="9"/>
        <v>TB</v>
      </c>
      <c r="AP23" s="50">
        <f t="shared" si="2"/>
        <v>2.5</v>
      </c>
      <c r="AQ23" s="50">
        <f t="shared" si="16"/>
        <v>3</v>
      </c>
      <c r="AR23" s="50">
        <f t="shared" si="16"/>
        <v>1</v>
      </c>
      <c r="AS23" s="50">
        <f t="shared" si="16"/>
        <v>1.5</v>
      </c>
      <c r="AT23" s="50">
        <f t="shared" si="16"/>
        <v>3</v>
      </c>
      <c r="AU23" s="50">
        <f t="shared" si="16"/>
        <v>1</v>
      </c>
      <c r="AV23" s="50">
        <f t="shared" si="16"/>
        <v>1.5</v>
      </c>
      <c r="AW23" s="50">
        <f t="shared" si="16"/>
        <v>2</v>
      </c>
      <c r="AX23" s="50">
        <f t="shared" si="16"/>
        <v>0</v>
      </c>
      <c r="AY23" s="50">
        <f t="shared" si="16"/>
        <v>1.5</v>
      </c>
      <c r="AZ23" s="49">
        <f t="shared" si="10"/>
        <v>1.6818181818181819</v>
      </c>
      <c r="BA23" s="26" t="str">
        <f t="shared" si="11"/>
        <v>Yếu</v>
      </c>
      <c r="BB23" s="47" t="s">
        <v>58</v>
      </c>
      <c r="BC23" s="51">
        <f t="shared" si="12"/>
        <v>5.710869565217391</v>
      </c>
      <c r="BD23" s="51">
        <f t="shared" si="13"/>
        <v>1.9130434782608696</v>
      </c>
      <c r="BE23" s="62" t="str">
        <f t="shared" si="14"/>
        <v>Trung bình</v>
      </c>
    </row>
    <row r="24" spans="1:57" ht="15.75">
      <c r="A24" s="47">
        <v>19</v>
      </c>
      <c r="B24" s="66" t="s">
        <v>34</v>
      </c>
      <c r="C24" s="67" t="s">
        <v>35</v>
      </c>
      <c r="D24" s="84">
        <v>7.4</v>
      </c>
      <c r="E24" s="84">
        <v>7.5</v>
      </c>
      <c r="F24" s="84">
        <v>8.2</v>
      </c>
      <c r="G24" s="84">
        <v>7.8</v>
      </c>
      <c r="H24" s="84">
        <v>8.3</v>
      </c>
      <c r="I24" s="84">
        <v>7.8</v>
      </c>
      <c r="J24" s="84">
        <v>8.2</v>
      </c>
      <c r="K24" s="84">
        <v>8.1</v>
      </c>
      <c r="L24" s="84">
        <v>8</v>
      </c>
      <c r="M24" s="84">
        <v>7</v>
      </c>
      <c r="N24" s="84">
        <f>(D24*$D$5+E24*$E$5+F24*$F$5+G24*$G$5+H24*$H$5+I24*$I$5+J24*$J$5+K24*$K$5+L24*$L$5+M24*$M$5)/$N$5</f>
        <v>7.820833333333333</v>
      </c>
      <c r="O24" s="85" t="str">
        <f t="shared" si="5"/>
        <v>Kh¸</v>
      </c>
      <c r="P24" s="86" t="s">
        <v>59</v>
      </c>
      <c r="Q24" s="87" t="str">
        <f t="shared" si="0"/>
        <v>3</v>
      </c>
      <c r="R24" s="87" t="str">
        <f t="shared" si="15"/>
        <v>3</v>
      </c>
      <c r="S24" s="87" t="str">
        <f t="shared" si="15"/>
        <v>3.5</v>
      </c>
      <c r="T24" s="87" t="str">
        <f t="shared" si="15"/>
        <v>3</v>
      </c>
      <c r="U24" s="87" t="str">
        <f t="shared" si="15"/>
        <v>3.5</v>
      </c>
      <c r="V24" s="87" t="str">
        <f t="shared" si="15"/>
        <v>3</v>
      </c>
      <c r="W24" s="87" t="str">
        <f t="shared" si="15"/>
        <v>3.5</v>
      </c>
      <c r="X24" s="87" t="str">
        <f t="shared" si="15"/>
        <v>3.5</v>
      </c>
      <c r="Y24" s="87" t="str">
        <f t="shared" si="15"/>
        <v>3.5</v>
      </c>
      <c r="Z24" s="87" t="str">
        <f t="shared" si="15"/>
        <v>3</v>
      </c>
      <c r="AA24" s="88">
        <f t="shared" si="6"/>
        <v>3.2291666666666665</v>
      </c>
      <c r="AB24" s="86" t="str">
        <f t="shared" si="7"/>
        <v>Giái</v>
      </c>
      <c r="AC24" s="86" t="s">
        <v>59</v>
      </c>
      <c r="AD24" s="48">
        <v>8</v>
      </c>
      <c r="AE24" s="48">
        <v>8.3</v>
      </c>
      <c r="AF24" s="48">
        <v>8.3</v>
      </c>
      <c r="AG24" s="48">
        <v>6.5</v>
      </c>
      <c r="AH24" s="48">
        <v>7.9</v>
      </c>
      <c r="AI24" s="48">
        <v>6</v>
      </c>
      <c r="AJ24" s="48">
        <v>7.6</v>
      </c>
      <c r="AK24" s="48">
        <v>8</v>
      </c>
      <c r="AL24" s="48">
        <v>7.7</v>
      </c>
      <c r="AM24" s="48">
        <v>7.7</v>
      </c>
      <c r="AN24" s="49">
        <f t="shared" si="8"/>
        <v>7.645454545454545</v>
      </c>
      <c r="AO24" s="59" t="str">
        <f t="shared" si="9"/>
        <v>Khá</v>
      </c>
      <c r="AP24" s="50">
        <f t="shared" si="2"/>
        <v>3.5</v>
      </c>
      <c r="AQ24" s="50">
        <f t="shared" si="16"/>
        <v>3.5</v>
      </c>
      <c r="AR24" s="50">
        <f t="shared" si="16"/>
        <v>3.5</v>
      </c>
      <c r="AS24" s="50">
        <f t="shared" si="16"/>
        <v>2.5</v>
      </c>
      <c r="AT24" s="50">
        <f t="shared" si="16"/>
        <v>3</v>
      </c>
      <c r="AU24" s="50">
        <f t="shared" si="16"/>
        <v>2</v>
      </c>
      <c r="AV24" s="50">
        <f t="shared" si="16"/>
        <v>3</v>
      </c>
      <c r="AW24" s="50">
        <f t="shared" si="16"/>
        <v>3.5</v>
      </c>
      <c r="AX24" s="50">
        <f t="shared" si="16"/>
        <v>3</v>
      </c>
      <c r="AY24" s="50">
        <f t="shared" si="16"/>
        <v>3</v>
      </c>
      <c r="AZ24" s="49">
        <f t="shared" si="10"/>
        <v>3.090909090909091</v>
      </c>
      <c r="BA24" s="26" t="str">
        <f t="shared" si="11"/>
        <v>Khá</v>
      </c>
      <c r="BB24" s="47" t="s">
        <v>59</v>
      </c>
      <c r="BC24" s="51">
        <f t="shared" si="12"/>
        <v>7.73695652173913</v>
      </c>
      <c r="BD24" s="51">
        <f t="shared" si="13"/>
        <v>3.1630434782608696</v>
      </c>
      <c r="BE24" s="62" t="str">
        <f t="shared" si="14"/>
        <v>Khá</v>
      </c>
    </row>
    <row r="25" spans="1:57" ht="15.75">
      <c r="A25" s="47">
        <v>20</v>
      </c>
      <c r="B25" s="66" t="s">
        <v>36</v>
      </c>
      <c r="C25" s="67" t="s">
        <v>37</v>
      </c>
      <c r="D25" s="84">
        <v>5.7</v>
      </c>
      <c r="E25" s="84">
        <v>6.7</v>
      </c>
      <c r="F25" s="84">
        <v>3.9</v>
      </c>
      <c r="G25" s="84">
        <v>6.6</v>
      </c>
      <c r="H25" s="84">
        <v>5.5</v>
      </c>
      <c r="I25" s="84">
        <v>5.8</v>
      </c>
      <c r="J25" s="84">
        <v>9.1</v>
      </c>
      <c r="K25" s="84">
        <v>5.8</v>
      </c>
      <c r="L25" s="84">
        <v>7.8</v>
      </c>
      <c r="M25" s="84">
        <v>7.6</v>
      </c>
      <c r="N25" s="84">
        <f t="shared" si="4"/>
        <v>6.495833333333333</v>
      </c>
      <c r="O25" s="85" t="str">
        <f t="shared" si="5"/>
        <v>TB Kh¸</v>
      </c>
      <c r="P25" s="86" t="s">
        <v>58</v>
      </c>
      <c r="Q25" s="87" t="str">
        <f t="shared" si="0"/>
        <v>2</v>
      </c>
      <c r="R25" s="87" t="str">
        <f t="shared" si="15"/>
        <v>2.5</v>
      </c>
      <c r="S25" s="87" t="str">
        <f t="shared" si="15"/>
        <v>0</v>
      </c>
      <c r="T25" s="87" t="str">
        <f t="shared" si="15"/>
        <v>2.5</v>
      </c>
      <c r="U25" s="87" t="str">
        <f t="shared" si="15"/>
        <v>2</v>
      </c>
      <c r="V25" s="87" t="str">
        <f t="shared" si="15"/>
        <v>2</v>
      </c>
      <c r="W25" s="87" t="str">
        <f t="shared" si="15"/>
        <v>4</v>
      </c>
      <c r="X25" s="87" t="str">
        <f t="shared" si="15"/>
        <v>2</v>
      </c>
      <c r="Y25" s="87" t="str">
        <f t="shared" si="15"/>
        <v>3</v>
      </c>
      <c r="Z25" s="87" t="str">
        <f t="shared" si="15"/>
        <v>3</v>
      </c>
      <c r="AA25" s="88">
        <f t="shared" si="6"/>
        <v>2.3333333333333335</v>
      </c>
      <c r="AB25" s="86" t="str">
        <f t="shared" si="7"/>
        <v>TB</v>
      </c>
      <c r="AC25" s="86" t="s">
        <v>58</v>
      </c>
      <c r="AD25" s="48">
        <v>3.9000000000000004</v>
      </c>
      <c r="AE25" s="48">
        <v>6.5</v>
      </c>
      <c r="AF25" s="48">
        <v>4.800000000000001</v>
      </c>
      <c r="AG25" s="48">
        <v>3.6</v>
      </c>
      <c r="AH25" s="48">
        <v>7.5</v>
      </c>
      <c r="AI25" s="48">
        <v>5.3</v>
      </c>
      <c r="AJ25" s="48">
        <v>5.4</v>
      </c>
      <c r="AK25" s="48">
        <v>6.4</v>
      </c>
      <c r="AL25" s="48">
        <v>3.7</v>
      </c>
      <c r="AM25" s="48">
        <v>5.5</v>
      </c>
      <c r="AN25" s="49">
        <f t="shared" si="8"/>
        <v>5.286363636363637</v>
      </c>
      <c r="AO25" s="59" t="str">
        <f t="shared" si="9"/>
        <v>TB</v>
      </c>
      <c r="AP25" s="50">
        <f t="shared" si="2"/>
        <v>0</v>
      </c>
      <c r="AQ25" s="50">
        <f t="shared" si="16"/>
        <v>2.5</v>
      </c>
      <c r="AR25" s="50">
        <f t="shared" si="16"/>
        <v>1</v>
      </c>
      <c r="AS25" s="50">
        <f t="shared" si="16"/>
        <v>0</v>
      </c>
      <c r="AT25" s="50">
        <f t="shared" si="16"/>
        <v>3</v>
      </c>
      <c r="AU25" s="50">
        <f t="shared" si="16"/>
        <v>1.5</v>
      </c>
      <c r="AV25" s="50">
        <f t="shared" si="16"/>
        <v>1.5</v>
      </c>
      <c r="AW25" s="50">
        <f t="shared" si="16"/>
        <v>2</v>
      </c>
      <c r="AX25" s="50">
        <f t="shared" si="16"/>
        <v>0</v>
      </c>
      <c r="AY25" s="50">
        <f t="shared" si="16"/>
        <v>2</v>
      </c>
      <c r="AZ25" s="49">
        <f t="shared" si="10"/>
        <v>1.3409090909090908</v>
      </c>
      <c r="BA25" s="26" t="str">
        <f t="shared" si="11"/>
        <v>Yếu</v>
      </c>
      <c r="BB25" s="47" t="s">
        <v>58</v>
      </c>
      <c r="BC25" s="51">
        <f t="shared" si="12"/>
        <v>5.917391304347825</v>
      </c>
      <c r="BD25" s="51">
        <f t="shared" si="13"/>
        <v>1.858695652173913</v>
      </c>
      <c r="BE25" s="62" t="str">
        <f t="shared" si="14"/>
        <v>Trung bình</v>
      </c>
    </row>
    <row r="26" spans="1:57" ht="15.75">
      <c r="A26" s="47">
        <v>21</v>
      </c>
      <c r="B26" s="66" t="s">
        <v>15</v>
      </c>
      <c r="C26" s="67" t="s">
        <v>38</v>
      </c>
      <c r="D26" s="84">
        <v>7.6</v>
      </c>
      <c r="E26" s="84">
        <v>7.3</v>
      </c>
      <c r="F26" s="84">
        <v>6.6</v>
      </c>
      <c r="G26" s="84">
        <v>7.5</v>
      </c>
      <c r="H26" s="84">
        <v>8.9</v>
      </c>
      <c r="I26" s="84">
        <v>6.1</v>
      </c>
      <c r="J26" s="84">
        <v>8.2</v>
      </c>
      <c r="K26" s="84">
        <v>6.4</v>
      </c>
      <c r="L26" s="84">
        <v>6.2</v>
      </c>
      <c r="M26" s="84">
        <v>8.4</v>
      </c>
      <c r="N26" s="84">
        <f t="shared" si="4"/>
        <v>7.229166666666667</v>
      </c>
      <c r="O26" s="85" t="str">
        <f t="shared" si="5"/>
        <v>Kh¸</v>
      </c>
      <c r="P26" s="86" t="s">
        <v>58</v>
      </c>
      <c r="Q26" s="87" t="str">
        <f t="shared" si="0"/>
        <v>3</v>
      </c>
      <c r="R26" s="87" t="str">
        <f t="shared" si="15"/>
        <v>3</v>
      </c>
      <c r="S26" s="87" t="str">
        <f t="shared" si="15"/>
        <v>2.5</v>
      </c>
      <c r="T26" s="87" t="str">
        <f t="shared" si="15"/>
        <v>3</v>
      </c>
      <c r="U26" s="87" t="str">
        <f t="shared" si="15"/>
        <v>4</v>
      </c>
      <c r="V26" s="87" t="str">
        <f t="shared" si="15"/>
        <v>2</v>
      </c>
      <c r="W26" s="87" t="str">
        <f t="shared" si="15"/>
        <v>3.5</v>
      </c>
      <c r="X26" s="87" t="str">
        <f t="shared" si="15"/>
        <v>2</v>
      </c>
      <c r="Y26" s="87" t="str">
        <f t="shared" si="15"/>
        <v>2</v>
      </c>
      <c r="Z26" s="87" t="str">
        <f t="shared" si="15"/>
        <v>3.5</v>
      </c>
      <c r="AA26" s="88">
        <f t="shared" si="6"/>
        <v>2.7916666666666665</v>
      </c>
      <c r="AB26" s="86" t="str">
        <f t="shared" si="7"/>
        <v>Kh¸</v>
      </c>
      <c r="AC26" s="86" t="s">
        <v>58</v>
      </c>
      <c r="AD26" s="48">
        <v>8.3</v>
      </c>
      <c r="AE26" s="48">
        <v>8.6</v>
      </c>
      <c r="AF26" s="48">
        <v>8.6</v>
      </c>
      <c r="AG26" s="48">
        <v>7.7</v>
      </c>
      <c r="AH26" s="48">
        <v>7.3</v>
      </c>
      <c r="AI26" s="48">
        <v>7.7</v>
      </c>
      <c r="AJ26" s="48">
        <v>8.2</v>
      </c>
      <c r="AK26" s="48">
        <v>7.4</v>
      </c>
      <c r="AL26" s="48">
        <v>6.2</v>
      </c>
      <c r="AM26" s="48">
        <v>6.8</v>
      </c>
      <c r="AN26" s="49">
        <f t="shared" si="8"/>
        <v>7.772727272727274</v>
      </c>
      <c r="AO26" s="59" t="str">
        <f t="shared" si="9"/>
        <v>Khá</v>
      </c>
      <c r="AP26" s="50">
        <f t="shared" si="2"/>
        <v>3.5</v>
      </c>
      <c r="AQ26" s="50">
        <f t="shared" si="16"/>
        <v>4</v>
      </c>
      <c r="AR26" s="50">
        <f t="shared" si="16"/>
        <v>4</v>
      </c>
      <c r="AS26" s="50">
        <f t="shared" si="16"/>
        <v>3</v>
      </c>
      <c r="AT26" s="50">
        <f t="shared" si="16"/>
        <v>3</v>
      </c>
      <c r="AU26" s="50">
        <f t="shared" si="16"/>
        <v>3</v>
      </c>
      <c r="AV26" s="50">
        <f t="shared" si="16"/>
        <v>3.5</v>
      </c>
      <c r="AW26" s="50">
        <f t="shared" si="16"/>
        <v>3</v>
      </c>
      <c r="AX26" s="50">
        <f t="shared" si="16"/>
        <v>2</v>
      </c>
      <c r="AY26" s="50">
        <f t="shared" si="16"/>
        <v>2.5</v>
      </c>
      <c r="AZ26" s="49">
        <f t="shared" si="10"/>
        <v>3.227272727272727</v>
      </c>
      <c r="BA26" s="26" t="str">
        <f t="shared" si="11"/>
        <v>Giỏi</v>
      </c>
      <c r="BB26" s="47" t="s">
        <v>58</v>
      </c>
      <c r="BC26" s="51">
        <f t="shared" si="12"/>
        <v>7.4891304347826075</v>
      </c>
      <c r="BD26" s="51">
        <f t="shared" si="13"/>
        <v>3</v>
      </c>
      <c r="BE26" s="62" t="str">
        <f t="shared" si="14"/>
        <v>Khá</v>
      </c>
    </row>
    <row r="27" spans="1:57" ht="15.75">
      <c r="A27" s="47">
        <v>22</v>
      </c>
      <c r="B27" s="66" t="s">
        <v>39</v>
      </c>
      <c r="C27" s="67" t="s">
        <v>40</v>
      </c>
      <c r="D27" s="84">
        <v>5.2</v>
      </c>
      <c r="E27" s="84">
        <v>6.4</v>
      </c>
      <c r="F27" s="84">
        <v>4</v>
      </c>
      <c r="G27" s="84">
        <v>6.3</v>
      </c>
      <c r="H27" s="84">
        <v>7</v>
      </c>
      <c r="I27" s="84">
        <v>6</v>
      </c>
      <c r="J27" s="84">
        <v>7.3</v>
      </c>
      <c r="K27" s="84">
        <v>6.8</v>
      </c>
      <c r="L27" s="84">
        <v>6.3</v>
      </c>
      <c r="M27" s="84">
        <v>7</v>
      </c>
      <c r="N27" s="84">
        <f t="shared" si="4"/>
        <v>6.233333333333333</v>
      </c>
      <c r="O27" s="85" t="str">
        <f t="shared" si="5"/>
        <v>TB Kh¸</v>
      </c>
      <c r="P27" s="86" t="s">
        <v>58</v>
      </c>
      <c r="Q27" s="87" t="str">
        <f t="shared" si="0"/>
        <v>1.5</v>
      </c>
      <c r="R27" s="87" t="str">
        <f t="shared" si="15"/>
        <v>2</v>
      </c>
      <c r="S27" s="87" t="str">
        <f t="shared" si="15"/>
        <v>1</v>
      </c>
      <c r="T27" s="87" t="str">
        <f t="shared" si="15"/>
        <v>2</v>
      </c>
      <c r="U27" s="87" t="str">
        <f t="shared" si="15"/>
        <v>3</v>
      </c>
      <c r="V27" s="87" t="str">
        <f t="shared" si="15"/>
        <v>2</v>
      </c>
      <c r="W27" s="87" t="str">
        <f t="shared" si="15"/>
        <v>3</v>
      </c>
      <c r="X27" s="87" t="str">
        <f t="shared" si="15"/>
        <v>2.5</v>
      </c>
      <c r="Y27" s="87" t="str">
        <f t="shared" si="15"/>
        <v>2</v>
      </c>
      <c r="Z27" s="87" t="str">
        <f t="shared" si="15"/>
        <v>3</v>
      </c>
      <c r="AA27" s="88">
        <f t="shared" si="6"/>
        <v>2.1666666666666665</v>
      </c>
      <c r="AB27" s="86" t="str">
        <f t="shared" si="7"/>
        <v>TB</v>
      </c>
      <c r="AC27" s="86" t="s">
        <v>58</v>
      </c>
      <c r="AD27" s="48">
        <v>5.300000000000001</v>
      </c>
      <c r="AE27" s="48">
        <v>6.7</v>
      </c>
      <c r="AF27" s="48">
        <v>6.5</v>
      </c>
      <c r="AG27" s="48">
        <v>4.4</v>
      </c>
      <c r="AH27" s="48">
        <v>7</v>
      </c>
      <c r="AI27" s="48">
        <v>7.8</v>
      </c>
      <c r="AJ27" s="48">
        <v>6.3</v>
      </c>
      <c r="AK27" s="48">
        <v>7</v>
      </c>
      <c r="AL27" s="48">
        <v>5.9</v>
      </c>
      <c r="AM27" s="48">
        <v>5.9</v>
      </c>
      <c r="AN27" s="49">
        <f t="shared" si="8"/>
        <v>6.340909090909091</v>
      </c>
      <c r="AO27" s="59" t="str">
        <f t="shared" si="9"/>
        <v>TB Khá</v>
      </c>
      <c r="AP27" s="50">
        <f t="shared" si="2"/>
        <v>1.5</v>
      </c>
      <c r="AQ27" s="50">
        <f t="shared" si="16"/>
        <v>2.5</v>
      </c>
      <c r="AR27" s="50">
        <f t="shared" si="16"/>
        <v>2.5</v>
      </c>
      <c r="AS27" s="50">
        <f t="shared" si="16"/>
        <v>1</v>
      </c>
      <c r="AT27" s="50">
        <f t="shared" si="16"/>
        <v>3</v>
      </c>
      <c r="AU27" s="50">
        <f t="shared" si="16"/>
        <v>3</v>
      </c>
      <c r="AV27" s="50">
        <f t="shared" si="16"/>
        <v>2</v>
      </c>
      <c r="AW27" s="50">
        <f t="shared" si="16"/>
        <v>3</v>
      </c>
      <c r="AX27" s="50">
        <f t="shared" si="16"/>
        <v>2</v>
      </c>
      <c r="AY27" s="50">
        <f t="shared" si="16"/>
        <v>2</v>
      </c>
      <c r="AZ27" s="49">
        <f t="shared" si="10"/>
        <v>2.2954545454545454</v>
      </c>
      <c r="BA27" s="26" t="str">
        <f t="shared" si="11"/>
        <v>TB</v>
      </c>
      <c r="BB27" s="47" t="s">
        <v>58</v>
      </c>
      <c r="BC27" s="51">
        <f t="shared" si="12"/>
        <v>6.284782608695651</v>
      </c>
      <c r="BD27" s="51">
        <f t="shared" si="13"/>
        <v>2.2282608695652173</v>
      </c>
      <c r="BE27" s="62" t="str">
        <f t="shared" si="14"/>
        <v>Trung bình</v>
      </c>
    </row>
    <row r="28" spans="1:57" ht="15.75">
      <c r="A28" s="47">
        <v>23</v>
      </c>
      <c r="B28" s="66" t="s">
        <v>41</v>
      </c>
      <c r="C28" s="67" t="s">
        <v>42</v>
      </c>
      <c r="D28" s="84">
        <v>6.7</v>
      </c>
      <c r="E28" s="84">
        <v>5.8</v>
      </c>
      <c r="F28" s="84">
        <v>6</v>
      </c>
      <c r="G28" s="84">
        <v>7.4</v>
      </c>
      <c r="H28" s="84">
        <v>6.1</v>
      </c>
      <c r="I28" s="84">
        <v>6.6</v>
      </c>
      <c r="J28" s="84">
        <v>7.6</v>
      </c>
      <c r="K28" s="84">
        <v>6.2</v>
      </c>
      <c r="L28" s="84">
        <v>6.8</v>
      </c>
      <c r="M28" s="84">
        <v>7</v>
      </c>
      <c r="N28" s="84">
        <f t="shared" si="4"/>
        <v>6.625</v>
      </c>
      <c r="O28" s="85" t="str">
        <f t="shared" si="5"/>
        <v>TB Kh¸</v>
      </c>
      <c r="P28" s="86" t="s">
        <v>58</v>
      </c>
      <c r="Q28" s="87" t="str">
        <f t="shared" si="0"/>
        <v>2.5</v>
      </c>
      <c r="R28" s="87" t="str">
        <f t="shared" si="15"/>
        <v>2</v>
      </c>
      <c r="S28" s="87" t="str">
        <f t="shared" si="15"/>
        <v>2</v>
      </c>
      <c r="T28" s="87" t="str">
        <f t="shared" si="15"/>
        <v>3</v>
      </c>
      <c r="U28" s="87" t="str">
        <f t="shared" si="15"/>
        <v>2</v>
      </c>
      <c r="V28" s="87" t="str">
        <f t="shared" si="15"/>
        <v>2.5</v>
      </c>
      <c r="W28" s="87" t="str">
        <f t="shared" si="15"/>
        <v>3</v>
      </c>
      <c r="X28" s="87" t="str">
        <f t="shared" si="15"/>
        <v>2</v>
      </c>
      <c r="Y28" s="87" t="str">
        <f t="shared" si="15"/>
        <v>2.5</v>
      </c>
      <c r="Z28" s="87" t="str">
        <f t="shared" si="15"/>
        <v>3</v>
      </c>
      <c r="AA28" s="88">
        <f t="shared" si="6"/>
        <v>2.4583333333333335</v>
      </c>
      <c r="AB28" s="86" t="str">
        <f t="shared" si="7"/>
        <v>TB</v>
      </c>
      <c r="AC28" s="86" t="s">
        <v>58</v>
      </c>
      <c r="AD28" s="48">
        <v>6.6</v>
      </c>
      <c r="AE28" s="48">
        <v>7.2</v>
      </c>
      <c r="AF28" s="48">
        <v>7.1000000000000005</v>
      </c>
      <c r="AG28" s="48">
        <v>5.1</v>
      </c>
      <c r="AH28" s="48">
        <v>7</v>
      </c>
      <c r="AI28" s="48">
        <v>5.3</v>
      </c>
      <c r="AJ28" s="48">
        <v>6.7</v>
      </c>
      <c r="AK28" s="48">
        <v>6.5</v>
      </c>
      <c r="AL28" s="48">
        <v>7.6</v>
      </c>
      <c r="AM28" s="48">
        <v>6.4</v>
      </c>
      <c r="AN28" s="49">
        <f t="shared" si="8"/>
        <v>6.586363636363637</v>
      </c>
      <c r="AO28" s="59" t="str">
        <f t="shared" si="9"/>
        <v>TB Khá</v>
      </c>
      <c r="AP28" s="50">
        <f t="shared" si="2"/>
        <v>2.5</v>
      </c>
      <c r="AQ28" s="50">
        <f t="shared" si="16"/>
        <v>3</v>
      </c>
      <c r="AR28" s="50">
        <f t="shared" si="16"/>
        <v>3</v>
      </c>
      <c r="AS28" s="50">
        <f t="shared" si="16"/>
        <v>1.5</v>
      </c>
      <c r="AT28" s="50">
        <f t="shared" si="16"/>
        <v>3</v>
      </c>
      <c r="AU28" s="50">
        <f t="shared" si="16"/>
        <v>1.5</v>
      </c>
      <c r="AV28" s="50">
        <f t="shared" si="16"/>
        <v>2.5</v>
      </c>
      <c r="AW28" s="50">
        <f t="shared" si="16"/>
        <v>2.5</v>
      </c>
      <c r="AX28" s="50">
        <f t="shared" si="16"/>
        <v>3</v>
      </c>
      <c r="AY28" s="50">
        <f t="shared" si="16"/>
        <v>2</v>
      </c>
      <c r="AZ28" s="49">
        <f t="shared" si="10"/>
        <v>2.5</v>
      </c>
      <c r="BA28" s="26" t="str">
        <f t="shared" si="11"/>
        <v>Khá</v>
      </c>
      <c r="BB28" s="47" t="s">
        <v>58</v>
      </c>
      <c r="BC28" s="51">
        <f t="shared" si="12"/>
        <v>6.606521739130434</v>
      </c>
      <c r="BD28" s="51">
        <f t="shared" si="13"/>
        <v>2.4782608695652173</v>
      </c>
      <c r="BE28" s="62" t="str">
        <f t="shared" si="14"/>
        <v>Trung bình</v>
      </c>
    </row>
    <row r="29" spans="1:57" ht="15.75">
      <c r="A29" s="52">
        <v>24</v>
      </c>
      <c r="B29" s="68" t="s">
        <v>43</v>
      </c>
      <c r="C29" s="69" t="s">
        <v>44</v>
      </c>
      <c r="D29" s="89">
        <v>7.6</v>
      </c>
      <c r="E29" s="89">
        <v>4.3</v>
      </c>
      <c r="F29" s="89">
        <v>5.7</v>
      </c>
      <c r="G29" s="89">
        <v>6.6</v>
      </c>
      <c r="H29" s="89">
        <v>6.4</v>
      </c>
      <c r="I29" s="89">
        <v>5.8</v>
      </c>
      <c r="J29" s="89">
        <v>8</v>
      </c>
      <c r="K29" s="89">
        <v>5.6</v>
      </c>
      <c r="L29" s="89">
        <v>6.4</v>
      </c>
      <c r="M29" s="89">
        <v>6.9</v>
      </c>
      <c r="N29" s="89">
        <f t="shared" si="4"/>
        <v>6.237500000000001</v>
      </c>
      <c r="O29" s="90" t="str">
        <f t="shared" si="5"/>
        <v>TB Kh¸</v>
      </c>
      <c r="P29" s="91" t="s">
        <v>58</v>
      </c>
      <c r="Q29" s="92" t="str">
        <f t="shared" si="0"/>
        <v>3</v>
      </c>
      <c r="R29" s="92" t="str">
        <f t="shared" si="15"/>
        <v>1</v>
      </c>
      <c r="S29" s="92" t="str">
        <f t="shared" si="15"/>
        <v>2</v>
      </c>
      <c r="T29" s="92" t="str">
        <f t="shared" si="15"/>
        <v>2.5</v>
      </c>
      <c r="U29" s="92" t="str">
        <f t="shared" si="15"/>
        <v>2</v>
      </c>
      <c r="V29" s="92" t="str">
        <f t="shared" si="15"/>
        <v>2</v>
      </c>
      <c r="W29" s="92" t="str">
        <f t="shared" si="15"/>
        <v>3.5</v>
      </c>
      <c r="X29" s="92" t="str">
        <f t="shared" si="15"/>
        <v>2</v>
      </c>
      <c r="Y29" s="92" t="str">
        <f t="shared" si="15"/>
        <v>2</v>
      </c>
      <c r="Z29" s="92" t="str">
        <f t="shared" si="15"/>
        <v>2.5</v>
      </c>
      <c r="AA29" s="93">
        <f t="shared" si="6"/>
        <v>2.1875</v>
      </c>
      <c r="AB29" s="91" t="str">
        <f t="shared" si="7"/>
        <v>TB</v>
      </c>
      <c r="AC29" s="91" t="s">
        <v>58</v>
      </c>
      <c r="AD29" s="53">
        <v>6.2</v>
      </c>
      <c r="AE29" s="53">
        <v>6.8</v>
      </c>
      <c r="AF29" s="53">
        <v>6.3</v>
      </c>
      <c r="AG29" s="53">
        <v>4</v>
      </c>
      <c r="AH29" s="53">
        <v>7</v>
      </c>
      <c r="AI29" s="53">
        <v>6.9</v>
      </c>
      <c r="AJ29" s="53">
        <v>6.7</v>
      </c>
      <c r="AK29" s="53">
        <v>7</v>
      </c>
      <c r="AL29" s="53">
        <v>3.9</v>
      </c>
      <c r="AM29" s="53">
        <v>5.7</v>
      </c>
      <c r="AN29" s="54">
        <f t="shared" si="8"/>
        <v>6.15</v>
      </c>
      <c r="AO29" s="60" t="str">
        <f t="shared" si="9"/>
        <v>TB Khá</v>
      </c>
      <c r="AP29" s="55">
        <f t="shared" si="2"/>
        <v>2</v>
      </c>
      <c r="AQ29" s="55">
        <f t="shared" si="16"/>
        <v>2.5</v>
      </c>
      <c r="AR29" s="55">
        <f t="shared" si="16"/>
        <v>2</v>
      </c>
      <c r="AS29" s="55">
        <f t="shared" si="16"/>
        <v>1</v>
      </c>
      <c r="AT29" s="55">
        <f t="shared" si="16"/>
        <v>3</v>
      </c>
      <c r="AU29" s="55">
        <f t="shared" si="16"/>
        <v>2.5</v>
      </c>
      <c r="AV29" s="55">
        <f t="shared" si="16"/>
        <v>2.5</v>
      </c>
      <c r="AW29" s="55">
        <f t="shared" si="16"/>
        <v>3</v>
      </c>
      <c r="AX29" s="55">
        <f t="shared" si="16"/>
        <v>0</v>
      </c>
      <c r="AY29" s="55">
        <f t="shared" si="16"/>
        <v>2</v>
      </c>
      <c r="AZ29" s="54">
        <f t="shared" si="10"/>
        <v>2.1136363636363638</v>
      </c>
      <c r="BA29" s="27" t="str">
        <f t="shared" si="11"/>
        <v>TB</v>
      </c>
      <c r="BB29" s="52" t="s">
        <v>58</v>
      </c>
      <c r="BC29" s="56">
        <f t="shared" si="12"/>
        <v>6.195652173913044</v>
      </c>
      <c r="BD29" s="56">
        <f t="shared" si="13"/>
        <v>2.152173913043478</v>
      </c>
      <c r="BE29" s="63" t="str">
        <f t="shared" si="14"/>
        <v>Trung bình</v>
      </c>
    </row>
    <row r="31" spans="2:55" ht="16.5">
      <c r="B31" s="71" t="s">
        <v>66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 t="s">
        <v>56</v>
      </c>
      <c r="AW31" s="33"/>
      <c r="AX31" s="33"/>
      <c r="AY31" s="33"/>
      <c r="AZ31" s="33"/>
      <c r="BA31" s="33"/>
      <c r="BB31" s="33"/>
      <c r="BC31" s="33"/>
    </row>
    <row r="33" spans="2:48" ht="15.75">
      <c r="B33" s="34" t="s">
        <v>91</v>
      </c>
      <c r="AV33" s="34" t="s">
        <v>68</v>
      </c>
    </row>
    <row r="34" ht="15.75">
      <c r="AV34" s="8" t="s">
        <v>96</v>
      </c>
    </row>
    <row r="35" ht="15.75">
      <c r="B35" s="95" t="s">
        <v>89</v>
      </c>
    </row>
    <row r="36" ht="15.75">
      <c r="B36" s="94" t="s">
        <v>97</v>
      </c>
    </row>
    <row r="37" ht="15.75">
      <c r="B37" s="96" t="s">
        <v>94</v>
      </c>
    </row>
    <row r="38" ht="15.75">
      <c r="B38" s="97" t="s">
        <v>95</v>
      </c>
    </row>
  </sheetData>
  <sheetProtection/>
  <mergeCells count="15">
    <mergeCell ref="BD3:BD5"/>
    <mergeCell ref="BE3:BE5"/>
    <mergeCell ref="P4:P5"/>
    <mergeCell ref="AO4:AO5"/>
    <mergeCell ref="Q3:AC3"/>
    <mergeCell ref="BA3:BA5"/>
    <mergeCell ref="BB3:BB5"/>
    <mergeCell ref="BC3:BC4"/>
    <mergeCell ref="F1:AY1"/>
    <mergeCell ref="F2:AY2"/>
    <mergeCell ref="A3:A5"/>
    <mergeCell ref="D3:P3"/>
    <mergeCell ref="AD3:AM3"/>
    <mergeCell ref="AP3:AY3"/>
    <mergeCell ref="B3:C5"/>
  </mergeCells>
  <conditionalFormatting sqref="AD6:AO29 AZ6:BA29">
    <cfRule type="cellIs" priority="2" dxfId="2" operator="lessThan">
      <formula>1</formula>
    </cfRule>
  </conditionalFormatting>
  <conditionalFormatting sqref="D6:M29">
    <cfRule type="cellIs" priority="3" dxfId="5" operator="lessThan">
      <formula>4</formula>
    </cfRule>
  </conditionalFormatting>
  <conditionalFormatting sqref="AP6:AY29">
    <cfRule type="cellIs" priority="1" dxfId="5" operator="lessThan">
      <formula>1</formula>
    </cfRule>
  </conditionalFormatting>
  <printOptions/>
  <pageMargins left="0" right="0" top="0" bottom="0" header="0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phutt</cp:lastModifiedBy>
  <cp:lastPrinted>2011-07-01T07:05:35Z</cp:lastPrinted>
  <dcterms:created xsi:type="dcterms:W3CDTF">2011-06-29T04:23:45Z</dcterms:created>
  <dcterms:modified xsi:type="dcterms:W3CDTF">2011-07-01T16:32:57Z</dcterms:modified>
  <cp:category/>
  <cp:version/>
  <cp:contentType/>
  <cp:contentStatus/>
</cp:coreProperties>
</file>