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2"/>
  </bookViews>
  <sheets>
    <sheet name="Ky1_2010_2011" sheetId="1" r:id="rId1"/>
    <sheet name="Kỳ II" sheetId="2" r:id="rId2"/>
    <sheet name="Cả năm" sheetId="3" r:id="rId3"/>
  </sheets>
  <definedNames/>
  <calcPr fullCalcOnLoad="1"/>
</workbook>
</file>

<file path=xl/sharedStrings.xml><?xml version="1.0" encoding="utf-8"?>
<sst xmlns="http://schemas.openxmlformats.org/spreadsheetml/2006/main" count="450" uniqueCount="92">
  <si>
    <t>Qui đổi về điểm 5</t>
  </si>
  <si>
    <t>Häc lùc</t>
  </si>
  <si>
    <t>H¹nh kiÓm</t>
  </si>
  <si>
    <t>Tèt</t>
  </si>
  <si>
    <t>Thang ®iÓm 10</t>
  </si>
  <si>
    <t>Gi¸o viªn CN</t>
  </si>
  <si>
    <t>Hä vµ tªn</t>
  </si>
  <si>
    <t xml:space="preserve">                Trung t©m ®µo t¹o</t>
  </si>
  <si>
    <t xml:space="preserve">Lò Văn </t>
  </si>
  <si>
    <t>Điệu</t>
  </si>
  <si>
    <t xml:space="preserve">Đoàn Thị </t>
  </si>
  <si>
    <t>Hằng</t>
  </si>
  <si>
    <t xml:space="preserve">Lê Thị </t>
  </si>
  <si>
    <t xml:space="preserve">Nguyễn Thị </t>
  </si>
  <si>
    <t>Hường</t>
  </si>
  <si>
    <t xml:space="preserve">Trịnh Thị </t>
  </si>
  <si>
    <t>Minh</t>
  </si>
  <si>
    <t>Nguyệt</t>
  </si>
  <si>
    <t xml:space="preserve">Lê Văn </t>
  </si>
  <si>
    <t>Thắng</t>
  </si>
  <si>
    <t xml:space="preserve">Trần Thị </t>
  </si>
  <si>
    <t>Thanh</t>
  </si>
  <si>
    <t>Dương Thị Kim</t>
  </si>
  <si>
    <t>Thoa</t>
  </si>
  <si>
    <t>Phạm Thị</t>
  </si>
  <si>
    <t>Thuỳ</t>
  </si>
  <si>
    <t>Hoàng Thị Huyền</t>
  </si>
  <si>
    <t>Trang</t>
  </si>
  <si>
    <t xml:space="preserve">Giáp Văn </t>
  </si>
  <si>
    <t>Trường</t>
  </si>
  <si>
    <t>Yến</t>
  </si>
  <si>
    <t>ST văn bản</t>
  </si>
  <si>
    <t>Cơ sở ngôn ngữ</t>
  </si>
  <si>
    <t>Tin đại cương</t>
  </si>
  <si>
    <t>Nglý Mac-Lenin</t>
  </si>
  <si>
    <t>Anh Văn gtiếp</t>
  </si>
  <si>
    <t>Pluật đại cương</t>
  </si>
  <si>
    <t>Lịch sử văn minh</t>
  </si>
  <si>
    <t>Toán cao cấp 1</t>
  </si>
  <si>
    <t>Nglý Mac-Lênin</t>
  </si>
  <si>
    <t>Toán cao cấp</t>
  </si>
  <si>
    <t>Học Lực</t>
  </si>
  <si>
    <t>Hạnh kiểm</t>
  </si>
  <si>
    <t>Tổng kết</t>
  </si>
  <si>
    <t>STT</t>
  </si>
  <si>
    <t>§iÓm tæng kÕt kú I líp c® VN học K5 N¨m häc 2010 - 2011</t>
  </si>
  <si>
    <t>Kỳ I</t>
  </si>
  <si>
    <t>Trịnh Thị Thu Hưong</t>
  </si>
  <si>
    <t>BẢNG XẾP LOẠI ĐẠO ĐỨC KỲ I- LỚP CĐ VN Học K5 năm học 2010-2011</t>
  </si>
  <si>
    <t>Xếp loại</t>
  </si>
  <si>
    <t>T9/2010</t>
  </si>
  <si>
    <t>T10/2010</t>
  </si>
  <si>
    <t>T11/2010</t>
  </si>
  <si>
    <t>T12/2010</t>
  </si>
  <si>
    <t>T1/2011</t>
  </si>
  <si>
    <t>Họ và tên</t>
  </si>
  <si>
    <t>T</t>
  </si>
  <si>
    <t>XS</t>
  </si>
  <si>
    <t>Trung tâm đào tạo</t>
  </si>
  <si>
    <t>Giáo viên chủ nhiệm</t>
  </si>
  <si>
    <t>Trịnh Thị Thu Hương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</si>
  <si>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2010 - 2011</t>
    </r>
  </si>
  <si>
    <t>Toán CC 2</t>
  </si>
  <si>
    <t>Thể chế chính trị</t>
  </si>
  <si>
    <t>Những Nglý cơ bản CN Mác-lênin</t>
  </si>
  <si>
    <t>Văn học VN</t>
  </si>
  <si>
    <t>Tiến trìnhlịch sử VN</t>
  </si>
  <si>
    <t>Địa lý &amp; TN du lịch</t>
  </si>
  <si>
    <t>Toán CC2</t>
  </si>
  <si>
    <t xml:space="preserve"> Bảng điểm tổng kết năm học 2010 - 2011- Lớp CĐ Du lịch K5</t>
  </si>
  <si>
    <t>Kỳ II</t>
  </si>
  <si>
    <t>ĐTB</t>
  </si>
  <si>
    <t>Học lực</t>
  </si>
  <si>
    <t>HoàngT Huyền</t>
  </si>
  <si>
    <t>DươngTKim</t>
  </si>
  <si>
    <t>Kh¸</t>
  </si>
  <si>
    <t>TB</t>
  </si>
  <si>
    <t>TK n¨m( T§ 10)</t>
  </si>
  <si>
    <t>TK n¨m(T§ 4)</t>
  </si>
  <si>
    <t>XL häc lùc c¶ n¨m</t>
  </si>
  <si>
    <t>YÕu</t>
  </si>
  <si>
    <t>DANH SÁCH HỌC SINH PHẢI HỌC LẠI KỲ II NĂM 2010- 2011</t>
  </si>
  <si>
    <t>HỌ VÀ TÊN</t>
  </si>
  <si>
    <t>Lớp</t>
  </si>
  <si>
    <t>Môn</t>
  </si>
  <si>
    <t>Ghi chú</t>
  </si>
  <si>
    <t>CĐDLịchK5</t>
  </si>
  <si>
    <t>Văn học</t>
  </si>
  <si>
    <t>Nglý Mác-lênin</t>
  </si>
  <si>
    <t>Người lập</t>
  </si>
  <si>
    <t>HoàngTHuyền</t>
  </si>
  <si>
    <t>Giáp Văn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</si>
</sst>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.VnTime"/>
      <family val="2"/>
    </font>
    <font>
      <b/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.VnTime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1" xfId="0" applyNumberFormat="1" applyFont="1" applyBorder="1" applyAlignment="1" quotePrefix="1">
      <alignment horizontal="center"/>
    </xf>
    <xf numFmtId="164" fontId="3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 quotePrefix="1">
      <alignment horizontal="center"/>
    </xf>
    <xf numFmtId="0" fontId="18" fillId="0" borderId="2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31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9" fillId="0" borderId="19" xfId="0" applyFont="1" applyBorder="1" applyAlignment="1">
      <alignment/>
    </xf>
    <xf numFmtId="0" fontId="31" fillId="0" borderId="12" xfId="0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 quotePrefix="1">
      <alignment horizontal="center"/>
    </xf>
    <xf numFmtId="0" fontId="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20" xfId="0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20" xfId="0" applyNumberFormat="1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20" xfId="0" applyFont="1" applyBorder="1" applyAlignment="1" quotePrefix="1">
      <alignment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64" fontId="29" fillId="0" borderId="17" xfId="0" applyNumberFormat="1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2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64" fontId="9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3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B5">
      <selection activeCell="Y6" sqref="Y6:Y18"/>
    </sheetView>
  </sheetViews>
  <sheetFormatPr defaultColWidth="5.00390625" defaultRowHeight="15"/>
  <cols>
    <col min="1" max="1" width="4.00390625" style="1" customWidth="1"/>
    <col min="2" max="2" width="15.140625" style="1" customWidth="1"/>
    <col min="3" max="3" width="7.140625" style="1" customWidth="1"/>
    <col min="4" max="4" width="4.421875" style="1" customWidth="1"/>
    <col min="5" max="5" width="4.00390625" style="1" customWidth="1"/>
    <col min="6" max="6" width="4.140625" style="1" customWidth="1"/>
    <col min="7" max="7" width="4.28125" style="1" customWidth="1"/>
    <col min="8" max="9" width="3.8515625" style="1" customWidth="1"/>
    <col min="10" max="10" width="3.7109375" style="1" customWidth="1"/>
    <col min="11" max="11" width="4.57421875" style="1" customWidth="1"/>
    <col min="12" max="12" width="4.28125" style="1" customWidth="1"/>
    <col min="13" max="13" width="7.00390625" style="1" customWidth="1"/>
    <col min="14" max="14" width="4.7109375" style="1" customWidth="1"/>
    <col min="15" max="23" width="4.140625" style="1" customWidth="1"/>
    <col min="24" max="24" width="5.7109375" style="1" customWidth="1"/>
    <col min="25" max="25" width="4.421875" style="1" customWidth="1"/>
    <col min="26" max="230" width="9.140625" style="1" customWidth="1"/>
    <col min="231" max="231" width="5.140625" style="1" customWidth="1"/>
    <col min="232" max="232" width="17.8515625" style="1" customWidth="1"/>
    <col min="233" max="233" width="6.28125" style="1" customWidth="1"/>
    <col min="234" max="241" width="5.57421875" style="1" customWidth="1"/>
    <col min="242" max="242" width="5.8515625" style="1" customWidth="1"/>
    <col min="243" max="243" width="8.57421875" style="1" customWidth="1"/>
    <col min="244" max="244" width="5.28125" style="1" customWidth="1"/>
    <col min="245" max="251" width="4.140625" style="1" customWidth="1"/>
    <col min="252" max="16384" width="5.00390625" style="1" customWidth="1"/>
  </cols>
  <sheetData>
    <row r="1" spans="1:23" ht="27.75" customHeight="1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0"/>
    </row>
    <row r="2" spans="2:24" ht="25.5" customHeight="1">
      <c r="B2" s="3"/>
      <c r="C2" s="3"/>
      <c r="D2" s="103" t="s">
        <v>4</v>
      </c>
      <c r="E2" s="103"/>
      <c r="F2" s="103"/>
      <c r="G2" s="103"/>
      <c r="H2" s="103"/>
      <c r="I2" s="103"/>
      <c r="J2" s="103"/>
      <c r="K2" s="103"/>
      <c r="L2" s="103"/>
      <c r="M2" s="103"/>
      <c r="O2" s="104" t="s">
        <v>0</v>
      </c>
      <c r="P2" s="104"/>
      <c r="Q2" s="104"/>
      <c r="R2" s="104"/>
      <c r="S2" s="104"/>
      <c r="T2" s="104"/>
      <c r="U2" s="104"/>
      <c r="V2" s="104"/>
      <c r="W2" s="104"/>
      <c r="X2" s="104"/>
    </row>
    <row r="3" spans="1:25" ht="16.5">
      <c r="A3" s="105" t="s">
        <v>44</v>
      </c>
      <c r="B3" s="108" t="s">
        <v>6</v>
      </c>
      <c r="C3" s="109"/>
      <c r="D3" s="112" t="s">
        <v>46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 t="s">
        <v>46</v>
      </c>
      <c r="P3" s="113"/>
      <c r="Q3" s="113"/>
      <c r="R3" s="113"/>
      <c r="S3" s="113"/>
      <c r="T3" s="113"/>
      <c r="U3" s="113"/>
      <c r="V3" s="113"/>
      <c r="W3" s="21"/>
      <c r="X3" s="114"/>
      <c r="Y3" s="114"/>
    </row>
    <row r="4" spans="1:25" ht="78.75" customHeight="1">
      <c r="A4" s="106"/>
      <c r="B4" s="110"/>
      <c r="C4" s="111"/>
      <c r="D4" s="28" t="s">
        <v>31</v>
      </c>
      <c r="E4" s="28" t="s">
        <v>32</v>
      </c>
      <c r="F4" s="2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8" t="s">
        <v>43</v>
      </c>
      <c r="M4" s="12" t="s">
        <v>1</v>
      </c>
      <c r="N4" s="115" t="s">
        <v>2</v>
      </c>
      <c r="O4" s="29" t="s">
        <v>31</v>
      </c>
      <c r="P4" s="29" t="s">
        <v>32</v>
      </c>
      <c r="Q4" s="29" t="s">
        <v>33</v>
      </c>
      <c r="R4" s="29" t="s">
        <v>39</v>
      </c>
      <c r="S4" s="29" t="s">
        <v>35</v>
      </c>
      <c r="T4" s="29" t="s">
        <v>36</v>
      </c>
      <c r="U4" s="29" t="s">
        <v>37</v>
      </c>
      <c r="V4" s="29" t="s">
        <v>40</v>
      </c>
      <c r="W4" s="29" t="s">
        <v>43</v>
      </c>
      <c r="X4" s="30" t="s">
        <v>41</v>
      </c>
      <c r="Y4" s="30" t="s">
        <v>42</v>
      </c>
    </row>
    <row r="5" spans="1:25" ht="21.75" customHeight="1">
      <c r="A5" s="107"/>
      <c r="B5" s="17"/>
      <c r="C5" s="18"/>
      <c r="D5" s="13">
        <v>2</v>
      </c>
      <c r="E5" s="13">
        <v>2</v>
      </c>
      <c r="F5" s="13">
        <v>3</v>
      </c>
      <c r="G5" s="13">
        <v>3</v>
      </c>
      <c r="H5" s="13">
        <v>4</v>
      </c>
      <c r="I5" s="13">
        <v>2</v>
      </c>
      <c r="J5" s="13">
        <v>3</v>
      </c>
      <c r="K5" s="13">
        <v>3</v>
      </c>
      <c r="L5" s="13">
        <f>SUM(D5:K5)</f>
        <v>22</v>
      </c>
      <c r="M5" s="31"/>
      <c r="N5" s="116"/>
      <c r="O5" s="13">
        <v>2</v>
      </c>
      <c r="P5" s="13">
        <v>2</v>
      </c>
      <c r="Q5" s="13">
        <v>3</v>
      </c>
      <c r="R5" s="13">
        <v>3</v>
      </c>
      <c r="S5" s="13">
        <v>4</v>
      </c>
      <c r="T5" s="13">
        <v>2</v>
      </c>
      <c r="U5" s="13">
        <v>3</v>
      </c>
      <c r="V5" s="13">
        <v>3</v>
      </c>
      <c r="W5" s="13">
        <v>22</v>
      </c>
      <c r="X5" s="14"/>
      <c r="Y5" s="14"/>
    </row>
    <row r="6" spans="1:26" ht="21.75" customHeight="1">
      <c r="A6" s="23">
        <v>1</v>
      </c>
      <c r="B6" s="24" t="s">
        <v>8</v>
      </c>
      <c r="C6" s="25" t="s">
        <v>9</v>
      </c>
      <c r="D6" s="6">
        <v>6.2</v>
      </c>
      <c r="E6" s="6">
        <v>7</v>
      </c>
      <c r="F6" s="6">
        <v>5</v>
      </c>
      <c r="G6" s="6">
        <v>6.6</v>
      </c>
      <c r="H6" s="6">
        <v>6.5</v>
      </c>
      <c r="I6" s="6">
        <v>6.2</v>
      </c>
      <c r="J6" s="6">
        <v>7.6</v>
      </c>
      <c r="K6" s="6">
        <v>5.6</v>
      </c>
      <c r="L6" s="6">
        <f aca="true" t="shared" si="0" ref="L6:L18">(D6*$D$5+E6*$E$5+F6*$F$5+G6*$G$5+H6*$H$5+I6*$I$5+J6*$J$5+K6*$K$5)/22</f>
        <v>6.327272727272727</v>
      </c>
      <c r="M6" s="15" t="str">
        <f>IF(L6&gt;=9,"XuÊt s¾c",IF(L6&gt;=8,"Giái",IF(L6&gt;=7,"Kh¸",IF(L6&gt;=6,"TB Kh¸",IF(L6&gt;=5,"TB","YÕu")))))</f>
        <v>TB Kh¸</v>
      </c>
      <c r="N6" s="5" t="s">
        <v>3</v>
      </c>
      <c r="O6" s="10" t="str">
        <f>IF(D6&gt;=9.5,"4.,5",IF(D6&gt;=8.5,"4",IF(D6&gt;=8,"3,5",IF(D6&gt;=7,"3",IF(D6&gt;=6.5,"2,5",IF(D6&gt;=5.5,"2",IF(D6&gt;=5,"1,5",IF(D6&gt;=4,"1","0"))))))))</f>
        <v>2</v>
      </c>
      <c r="P6" s="10" t="str">
        <f aca="true" t="shared" si="1" ref="P6:V6">IF(E6&gt;=9.5,"4,5",IF(E6&gt;=8.5,"4",IF(E6&gt;=8,"3,5",IF(E6&gt;=7,"3",IF(E6&gt;=6.5,"2,5",IF(E6&gt;=5.5,"2",IF(E6&gt;=5,"1,5",IF(E6&gt;=4,"1","0"))))))))</f>
        <v>3</v>
      </c>
      <c r="Q6" s="10" t="str">
        <f t="shared" si="1"/>
        <v>1,5</v>
      </c>
      <c r="R6" s="10" t="str">
        <f t="shared" si="1"/>
        <v>2,5</v>
      </c>
      <c r="S6" s="10" t="str">
        <f t="shared" si="1"/>
        <v>2,5</v>
      </c>
      <c r="T6" s="10" t="str">
        <f t="shared" si="1"/>
        <v>2</v>
      </c>
      <c r="U6" s="10" t="str">
        <f t="shared" si="1"/>
        <v>3</v>
      </c>
      <c r="V6" s="10" t="str">
        <f t="shared" si="1"/>
        <v>2</v>
      </c>
      <c r="W6" s="10" t="e">
        <f>ROUND((O6*$O$5+P6*$P$5+Q6*$Q$5+R6*$R$5+S6*$S$5+T6*$T$5+U6*$U$5+V6*$V$5)/22,1)</f>
        <v>#VALUE!</v>
      </c>
      <c r="X6" s="32" t="e">
        <f>IF(W6&gt;=3.6,"XuÊt s¾c",IF(W6&gt;=3.2,"Giái",IF(W6&gt;=2.5,"Kh¸",IF(W6&gt;=2,"TB",IF(W6&gt;=1,"Yếu","Kém")))))</f>
        <v>#VALUE!</v>
      </c>
      <c r="Y6" s="32" t="s">
        <v>3</v>
      </c>
      <c r="Z6" s="2"/>
    </row>
    <row r="7" spans="1:26" ht="21.75" customHeight="1">
      <c r="A7" s="7">
        <v>2</v>
      </c>
      <c r="B7" s="26" t="s">
        <v>10</v>
      </c>
      <c r="C7" s="27" t="s">
        <v>11</v>
      </c>
      <c r="D7" s="9">
        <v>6.6</v>
      </c>
      <c r="E7" s="9">
        <v>6.7</v>
      </c>
      <c r="F7" s="9">
        <v>5.2</v>
      </c>
      <c r="G7" s="9">
        <v>7</v>
      </c>
      <c r="H7" s="9">
        <v>7.3</v>
      </c>
      <c r="I7" s="9">
        <v>6.2</v>
      </c>
      <c r="J7" s="9">
        <v>7.5</v>
      </c>
      <c r="K7" s="9">
        <v>5.6</v>
      </c>
      <c r="L7" s="6">
        <f t="shared" si="0"/>
        <v>6.550000000000001</v>
      </c>
      <c r="M7" s="15" t="str">
        <f aca="true" t="shared" si="2" ref="M7:M18">IF(L7&gt;=9,"XuÊt s¾c",IF(L7&gt;=8,"Giái",IF(L7&gt;=7,"Kh¸",IF(L7&gt;=6,"TB Kh¸",IF(L7&gt;=5,"TB","YÕu")))))</f>
        <v>TB Kh¸</v>
      </c>
      <c r="N7" s="8" t="s">
        <v>3</v>
      </c>
      <c r="O7" s="10" t="str">
        <f aca="true" t="shared" si="3" ref="O7:O18">IF(D7&gt;=9.5,"4.,5",IF(D7&gt;=8.5,"4",IF(D7&gt;=8,"3,5",IF(D7&gt;=7,"3",IF(D7&gt;=6.5,"2,5",IF(D7&gt;=5.5,"2",IF(D7&gt;=5,"1,5",IF(D7&gt;=4,"1","0"))))))))</f>
        <v>2,5</v>
      </c>
      <c r="P7" s="10" t="str">
        <f aca="true" t="shared" si="4" ref="P7:P18">IF(E7&gt;=9.5,"4,5",IF(E7&gt;=8.5,"4",IF(E7&gt;=8,"3,5",IF(E7&gt;=7,"3",IF(E7&gt;=6.5,"2,5",IF(E7&gt;=5.5,"2",IF(E7&gt;=5,"1,5",IF(E7&gt;=4,"1","0"))))))))</f>
        <v>2,5</v>
      </c>
      <c r="Q7" s="10" t="str">
        <f aca="true" t="shared" si="5" ref="Q7:Q18">IF(F7&gt;=9.5,"4,5",IF(F7&gt;=8.5,"4",IF(F7&gt;=8,"3,5",IF(F7&gt;=7,"3",IF(F7&gt;=6.5,"2,5",IF(F7&gt;=5.5,"2",IF(F7&gt;=5,"1,5",IF(F7&gt;=4,"1","0"))))))))</f>
        <v>1,5</v>
      </c>
      <c r="R7" s="10" t="str">
        <f aca="true" t="shared" si="6" ref="R7:R18">IF(G7&gt;=9.5,"4,5",IF(G7&gt;=8.5,"4",IF(G7&gt;=8,"3,5",IF(G7&gt;=7,"3",IF(G7&gt;=6.5,"2,5",IF(G7&gt;=5.5,"2",IF(G7&gt;=5,"1,5",IF(G7&gt;=4,"1","0"))))))))</f>
        <v>3</v>
      </c>
      <c r="S7" s="10" t="str">
        <f aca="true" t="shared" si="7" ref="S7:S18">IF(H7&gt;=9.5,"4,5",IF(H7&gt;=8.5,"4",IF(H7&gt;=8,"3,5",IF(H7&gt;=7,"3",IF(H7&gt;=6.5,"2,5",IF(H7&gt;=5.5,"2",IF(H7&gt;=5,"1,5",IF(H7&gt;=4,"1","0"))))))))</f>
        <v>3</v>
      </c>
      <c r="T7" s="10" t="str">
        <f aca="true" t="shared" si="8" ref="T7:T18">IF(I7&gt;=9.5,"4,5",IF(I7&gt;=8.5,"4",IF(I7&gt;=8,"3,5",IF(I7&gt;=7,"3",IF(I7&gt;=6.5,"2,5",IF(I7&gt;=5.5,"2",IF(I7&gt;=5,"1,5",IF(I7&gt;=4,"1","0"))))))))</f>
        <v>2</v>
      </c>
      <c r="U7" s="10" t="str">
        <f aca="true" t="shared" si="9" ref="U7:U18">IF(J7&gt;=9.5,"4,5",IF(J7&gt;=8.5,"4",IF(J7&gt;=8,"3,5",IF(J7&gt;=7,"3",IF(J7&gt;=6.5,"2,5",IF(J7&gt;=5.5,"2",IF(J7&gt;=5,"1,5",IF(J7&gt;=4,"1","0"))))))))</f>
        <v>3</v>
      </c>
      <c r="V7" s="10" t="str">
        <f aca="true" t="shared" si="10" ref="V7:V18">IF(K7&gt;=9.5,"4,5",IF(K7&gt;=8.5,"4",IF(K7&gt;=8,"3,5",IF(K7&gt;=7,"3",IF(K7&gt;=6.5,"2,5",IF(K7&gt;=5.5,"2",IF(K7&gt;=5,"1,5",IF(K7&gt;=4,"1","0"))))))))</f>
        <v>2</v>
      </c>
      <c r="W7" s="10" t="e">
        <f aca="true" t="shared" si="11" ref="W7:W18">ROUND((O7*$O$5+P7*$P$5+Q7*$Q$5+R7*$R$5+S7*$S$5+T7*$T$5+U7*$U$5+V7*$V$5)/22,1)</f>
        <v>#VALUE!</v>
      </c>
      <c r="X7" s="32" t="e">
        <f aca="true" t="shared" si="12" ref="X7:X18">IF(W7&gt;=3.6,"XuÊt s¾c",IF(W7&gt;=3.2,"Giái",IF(W7&gt;=2.5,"Kh¸",IF(W7&gt;=2,"TB",IF(W7&gt;=1,"Yếu","Kém")))))</f>
        <v>#VALUE!</v>
      </c>
      <c r="Y7" s="33" t="s">
        <v>3</v>
      </c>
      <c r="Z7" s="2"/>
    </row>
    <row r="8" spans="1:26" ht="21.75" customHeight="1">
      <c r="A8" s="7">
        <v>3</v>
      </c>
      <c r="B8" s="26" t="s">
        <v>12</v>
      </c>
      <c r="C8" s="27" t="s">
        <v>11</v>
      </c>
      <c r="D8" s="9">
        <v>6.2</v>
      </c>
      <c r="E8" s="9">
        <v>6.5</v>
      </c>
      <c r="F8" s="9">
        <v>4.1</v>
      </c>
      <c r="G8" s="9">
        <v>6.6</v>
      </c>
      <c r="H8" s="9">
        <v>5.7</v>
      </c>
      <c r="I8" s="9">
        <v>6.3</v>
      </c>
      <c r="J8" s="9">
        <v>6.9</v>
      </c>
      <c r="K8" s="9">
        <v>4.7</v>
      </c>
      <c r="L8" s="6">
        <f t="shared" si="0"/>
        <v>5.804545454545454</v>
      </c>
      <c r="M8" s="15" t="str">
        <f t="shared" si="2"/>
        <v>TB</v>
      </c>
      <c r="N8" s="8" t="s">
        <v>3</v>
      </c>
      <c r="O8" s="10" t="str">
        <f t="shared" si="3"/>
        <v>2</v>
      </c>
      <c r="P8" s="10" t="str">
        <f t="shared" si="4"/>
        <v>2,5</v>
      </c>
      <c r="Q8" s="10" t="str">
        <f t="shared" si="5"/>
        <v>1</v>
      </c>
      <c r="R8" s="10" t="str">
        <f t="shared" si="6"/>
        <v>2,5</v>
      </c>
      <c r="S8" s="10" t="str">
        <f t="shared" si="7"/>
        <v>2</v>
      </c>
      <c r="T8" s="10" t="str">
        <f t="shared" si="8"/>
        <v>2</v>
      </c>
      <c r="U8" s="10" t="str">
        <f t="shared" si="9"/>
        <v>2,5</v>
      </c>
      <c r="V8" s="10" t="str">
        <f t="shared" si="10"/>
        <v>1</v>
      </c>
      <c r="W8" s="10" t="e">
        <f t="shared" si="11"/>
        <v>#VALUE!</v>
      </c>
      <c r="X8" s="32" t="e">
        <f t="shared" si="12"/>
        <v>#VALUE!</v>
      </c>
      <c r="Y8" s="33" t="s">
        <v>3</v>
      </c>
      <c r="Z8" s="2"/>
    </row>
    <row r="9" spans="1:26" ht="21.75" customHeight="1">
      <c r="A9" s="7">
        <v>4</v>
      </c>
      <c r="B9" s="26" t="s">
        <v>13</v>
      </c>
      <c r="C9" s="27" t="s">
        <v>14</v>
      </c>
      <c r="D9" s="9">
        <v>6.6</v>
      </c>
      <c r="E9" s="9">
        <v>6.9</v>
      </c>
      <c r="F9" s="9">
        <v>5.3</v>
      </c>
      <c r="G9" s="9">
        <v>6.5</v>
      </c>
      <c r="H9" s="9">
        <v>7.4</v>
      </c>
      <c r="I9" s="9">
        <v>7</v>
      </c>
      <c r="J9" s="9">
        <v>7</v>
      </c>
      <c r="K9" s="9">
        <v>5.2</v>
      </c>
      <c r="L9" s="6">
        <f t="shared" si="0"/>
        <v>6.4818181818181815</v>
      </c>
      <c r="M9" s="15" t="str">
        <f t="shared" si="2"/>
        <v>TB Kh¸</v>
      </c>
      <c r="N9" s="8" t="s">
        <v>3</v>
      </c>
      <c r="O9" s="10" t="str">
        <f t="shared" si="3"/>
        <v>2,5</v>
      </c>
      <c r="P9" s="10" t="str">
        <f t="shared" si="4"/>
        <v>2,5</v>
      </c>
      <c r="Q9" s="10" t="str">
        <f t="shared" si="5"/>
        <v>1,5</v>
      </c>
      <c r="R9" s="10" t="str">
        <f t="shared" si="6"/>
        <v>2,5</v>
      </c>
      <c r="S9" s="10" t="str">
        <f t="shared" si="7"/>
        <v>3</v>
      </c>
      <c r="T9" s="10" t="str">
        <f t="shared" si="8"/>
        <v>3</v>
      </c>
      <c r="U9" s="10" t="str">
        <f t="shared" si="9"/>
        <v>3</v>
      </c>
      <c r="V9" s="10" t="str">
        <f t="shared" si="10"/>
        <v>1,5</v>
      </c>
      <c r="W9" s="10" t="e">
        <f t="shared" si="11"/>
        <v>#VALUE!</v>
      </c>
      <c r="X9" s="32" t="e">
        <f t="shared" si="12"/>
        <v>#VALUE!</v>
      </c>
      <c r="Y9" s="33" t="s">
        <v>3</v>
      </c>
      <c r="Z9" s="2"/>
    </row>
    <row r="10" spans="1:26" ht="21.75" customHeight="1">
      <c r="A10" s="7">
        <v>5</v>
      </c>
      <c r="B10" s="26" t="s">
        <v>15</v>
      </c>
      <c r="C10" s="27" t="s">
        <v>16</v>
      </c>
      <c r="D10" s="9">
        <v>6.6</v>
      </c>
      <c r="E10" s="9">
        <v>7.3</v>
      </c>
      <c r="F10" s="9">
        <v>4</v>
      </c>
      <c r="G10" s="9">
        <v>6.6</v>
      </c>
      <c r="H10" s="9">
        <v>6.7</v>
      </c>
      <c r="I10" s="9">
        <v>6.2</v>
      </c>
      <c r="J10" s="9">
        <v>7.2</v>
      </c>
      <c r="K10" s="9">
        <v>4.4</v>
      </c>
      <c r="L10" s="6">
        <f t="shared" si="0"/>
        <v>6.072727272727272</v>
      </c>
      <c r="M10" s="15" t="str">
        <f t="shared" si="2"/>
        <v>TB Kh¸</v>
      </c>
      <c r="N10" s="8" t="s">
        <v>3</v>
      </c>
      <c r="O10" s="10" t="str">
        <f t="shared" si="3"/>
        <v>2,5</v>
      </c>
      <c r="P10" s="10" t="str">
        <f t="shared" si="4"/>
        <v>3</v>
      </c>
      <c r="Q10" s="10" t="str">
        <f t="shared" si="5"/>
        <v>1</v>
      </c>
      <c r="R10" s="10" t="str">
        <f t="shared" si="6"/>
        <v>2,5</v>
      </c>
      <c r="S10" s="10" t="str">
        <f t="shared" si="7"/>
        <v>2,5</v>
      </c>
      <c r="T10" s="10" t="str">
        <f t="shared" si="8"/>
        <v>2</v>
      </c>
      <c r="U10" s="10" t="str">
        <f t="shared" si="9"/>
        <v>3</v>
      </c>
      <c r="V10" s="10" t="str">
        <f t="shared" si="10"/>
        <v>1</v>
      </c>
      <c r="W10" s="10" t="e">
        <f t="shared" si="11"/>
        <v>#VALUE!</v>
      </c>
      <c r="X10" s="32" t="e">
        <f t="shared" si="12"/>
        <v>#VALUE!</v>
      </c>
      <c r="Y10" s="33" t="s">
        <v>3</v>
      </c>
      <c r="Z10" s="2"/>
    </row>
    <row r="11" spans="1:26" ht="21.75" customHeight="1">
      <c r="A11" s="7">
        <v>6</v>
      </c>
      <c r="B11" s="26" t="s">
        <v>13</v>
      </c>
      <c r="C11" s="27" t="s">
        <v>17</v>
      </c>
      <c r="D11" s="9">
        <v>5.8</v>
      </c>
      <c r="E11" s="9">
        <v>6.9</v>
      </c>
      <c r="F11" s="9">
        <v>5.8</v>
      </c>
      <c r="G11" s="9">
        <v>6.5</v>
      </c>
      <c r="H11" s="9">
        <v>6.8</v>
      </c>
      <c r="I11" s="9">
        <v>6.2</v>
      </c>
      <c r="J11" s="9">
        <v>7.5</v>
      </c>
      <c r="K11" s="9">
        <v>5.3</v>
      </c>
      <c r="L11" s="6">
        <f t="shared" si="0"/>
        <v>6.377272727272728</v>
      </c>
      <c r="M11" s="15" t="str">
        <f t="shared" si="2"/>
        <v>TB Kh¸</v>
      </c>
      <c r="N11" s="8" t="s">
        <v>3</v>
      </c>
      <c r="O11" s="10" t="str">
        <f t="shared" si="3"/>
        <v>2</v>
      </c>
      <c r="P11" s="10" t="str">
        <f t="shared" si="4"/>
        <v>2,5</v>
      </c>
      <c r="Q11" s="10" t="str">
        <f t="shared" si="5"/>
        <v>2</v>
      </c>
      <c r="R11" s="10" t="str">
        <f t="shared" si="6"/>
        <v>2,5</v>
      </c>
      <c r="S11" s="10" t="str">
        <f t="shared" si="7"/>
        <v>2,5</v>
      </c>
      <c r="T11" s="10" t="str">
        <f t="shared" si="8"/>
        <v>2</v>
      </c>
      <c r="U11" s="10" t="str">
        <f t="shared" si="9"/>
        <v>3</v>
      </c>
      <c r="V11" s="10" t="str">
        <f t="shared" si="10"/>
        <v>1,5</v>
      </c>
      <c r="W11" s="10" t="e">
        <f t="shared" si="11"/>
        <v>#VALUE!</v>
      </c>
      <c r="X11" s="32" t="e">
        <f t="shared" si="12"/>
        <v>#VALUE!</v>
      </c>
      <c r="Y11" s="33" t="s">
        <v>3</v>
      </c>
      <c r="Z11" s="2"/>
    </row>
    <row r="12" spans="1:26" ht="21.75" customHeight="1">
      <c r="A12" s="7">
        <v>7</v>
      </c>
      <c r="B12" s="26" t="s">
        <v>18</v>
      </c>
      <c r="C12" s="27" t="s">
        <v>19</v>
      </c>
      <c r="D12" s="9">
        <v>5.8</v>
      </c>
      <c r="E12" s="9">
        <v>7.4</v>
      </c>
      <c r="F12" s="9">
        <v>4.7</v>
      </c>
      <c r="G12" s="9">
        <v>6.5</v>
      </c>
      <c r="H12" s="9">
        <v>7</v>
      </c>
      <c r="I12" s="9">
        <v>5.6</v>
      </c>
      <c r="J12" s="9">
        <v>8.2</v>
      </c>
      <c r="K12" s="9">
        <v>6.8</v>
      </c>
      <c r="L12" s="6">
        <f t="shared" si="0"/>
        <v>6.554545454545454</v>
      </c>
      <c r="M12" s="15" t="str">
        <f t="shared" si="2"/>
        <v>TB Kh¸</v>
      </c>
      <c r="N12" s="8" t="s">
        <v>57</v>
      </c>
      <c r="O12" s="10" t="str">
        <f t="shared" si="3"/>
        <v>2</v>
      </c>
      <c r="P12" s="10" t="str">
        <f t="shared" si="4"/>
        <v>3</v>
      </c>
      <c r="Q12" s="10" t="str">
        <f t="shared" si="5"/>
        <v>1</v>
      </c>
      <c r="R12" s="10" t="str">
        <f t="shared" si="6"/>
        <v>2,5</v>
      </c>
      <c r="S12" s="10" t="str">
        <f t="shared" si="7"/>
        <v>3</v>
      </c>
      <c r="T12" s="10" t="str">
        <f t="shared" si="8"/>
        <v>2</v>
      </c>
      <c r="U12" s="10" t="str">
        <f t="shared" si="9"/>
        <v>3,5</v>
      </c>
      <c r="V12" s="10" t="str">
        <f t="shared" si="10"/>
        <v>2,5</v>
      </c>
      <c r="W12" s="10" t="e">
        <f t="shared" si="11"/>
        <v>#VALUE!</v>
      </c>
      <c r="X12" s="32" t="e">
        <f t="shared" si="12"/>
        <v>#VALUE!</v>
      </c>
      <c r="Y12" s="33" t="s">
        <v>57</v>
      </c>
      <c r="Z12" s="2"/>
    </row>
    <row r="13" spans="1:26" ht="21.75" customHeight="1">
      <c r="A13" s="7">
        <v>8</v>
      </c>
      <c r="B13" s="26" t="s">
        <v>20</v>
      </c>
      <c r="C13" s="27" t="s">
        <v>21</v>
      </c>
      <c r="D13" s="9">
        <v>6.6</v>
      </c>
      <c r="E13" s="9">
        <v>7.5</v>
      </c>
      <c r="F13" s="9">
        <v>5.6</v>
      </c>
      <c r="G13" s="9">
        <v>6.9</v>
      </c>
      <c r="H13" s="9">
        <v>7.5</v>
      </c>
      <c r="I13" s="9">
        <v>5</v>
      </c>
      <c r="J13" s="9">
        <v>7.1</v>
      </c>
      <c r="K13" s="9">
        <v>4.1</v>
      </c>
      <c r="L13" s="6">
        <f t="shared" si="0"/>
        <v>6.331818181818182</v>
      </c>
      <c r="M13" s="15" t="str">
        <f t="shared" si="2"/>
        <v>TB Kh¸</v>
      </c>
      <c r="N13" s="8" t="s">
        <v>3</v>
      </c>
      <c r="O13" s="10" t="str">
        <f t="shared" si="3"/>
        <v>2,5</v>
      </c>
      <c r="P13" s="10" t="str">
        <f t="shared" si="4"/>
        <v>3</v>
      </c>
      <c r="Q13" s="10" t="str">
        <f t="shared" si="5"/>
        <v>2</v>
      </c>
      <c r="R13" s="10" t="str">
        <f t="shared" si="6"/>
        <v>2,5</v>
      </c>
      <c r="S13" s="10" t="str">
        <f t="shared" si="7"/>
        <v>3</v>
      </c>
      <c r="T13" s="10" t="str">
        <f t="shared" si="8"/>
        <v>1,5</v>
      </c>
      <c r="U13" s="10" t="str">
        <f t="shared" si="9"/>
        <v>3</v>
      </c>
      <c r="V13" s="10" t="str">
        <f t="shared" si="10"/>
        <v>1</v>
      </c>
      <c r="W13" s="10" t="e">
        <f t="shared" si="11"/>
        <v>#VALUE!</v>
      </c>
      <c r="X13" s="32" t="e">
        <f t="shared" si="12"/>
        <v>#VALUE!</v>
      </c>
      <c r="Y13" s="33" t="s">
        <v>3</v>
      </c>
      <c r="Z13" s="2"/>
    </row>
    <row r="14" spans="1:26" ht="21.75" customHeight="1">
      <c r="A14" s="7">
        <v>9</v>
      </c>
      <c r="B14" s="26" t="s">
        <v>22</v>
      </c>
      <c r="C14" s="27" t="s">
        <v>23</v>
      </c>
      <c r="D14" s="9">
        <v>6.2</v>
      </c>
      <c r="E14" s="9">
        <v>6.7</v>
      </c>
      <c r="F14" s="9">
        <v>4.4</v>
      </c>
      <c r="G14" s="9">
        <v>6.5</v>
      </c>
      <c r="H14" s="9">
        <v>7</v>
      </c>
      <c r="I14" s="9">
        <v>5.4</v>
      </c>
      <c r="J14" s="9">
        <v>7.3</v>
      </c>
      <c r="K14" s="9">
        <v>6.2</v>
      </c>
      <c r="L14" s="6">
        <f t="shared" si="0"/>
        <v>6.263636363636363</v>
      </c>
      <c r="M14" s="15" t="str">
        <f t="shared" si="2"/>
        <v>TB Kh¸</v>
      </c>
      <c r="N14" s="8" t="s">
        <v>3</v>
      </c>
      <c r="O14" s="10" t="str">
        <f t="shared" si="3"/>
        <v>2</v>
      </c>
      <c r="P14" s="10" t="str">
        <f t="shared" si="4"/>
        <v>2,5</v>
      </c>
      <c r="Q14" s="10" t="str">
        <f t="shared" si="5"/>
        <v>1</v>
      </c>
      <c r="R14" s="10" t="str">
        <f t="shared" si="6"/>
        <v>2,5</v>
      </c>
      <c r="S14" s="10" t="str">
        <f t="shared" si="7"/>
        <v>3</v>
      </c>
      <c r="T14" s="10" t="str">
        <f t="shared" si="8"/>
        <v>1,5</v>
      </c>
      <c r="U14" s="10" t="str">
        <f t="shared" si="9"/>
        <v>3</v>
      </c>
      <c r="V14" s="10" t="str">
        <f t="shared" si="10"/>
        <v>2</v>
      </c>
      <c r="W14" s="10" t="e">
        <f t="shared" si="11"/>
        <v>#VALUE!</v>
      </c>
      <c r="X14" s="32" t="e">
        <f t="shared" si="12"/>
        <v>#VALUE!</v>
      </c>
      <c r="Y14" s="33" t="s">
        <v>3</v>
      </c>
      <c r="Z14" s="2"/>
    </row>
    <row r="15" spans="1:26" ht="21.75" customHeight="1">
      <c r="A15" s="7">
        <v>10</v>
      </c>
      <c r="B15" s="26" t="s">
        <v>24</v>
      </c>
      <c r="C15" s="27" t="s">
        <v>25</v>
      </c>
      <c r="D15" s="9">
        <v>5.8</v>
      </c>
      <c r="E15" s="9">
        <v>5.9</v>
      </c>
      <c r="F15" s="9">
        <v>4.7</v>
      </c>
      <c r="G15" s="9">
        <v>6.3</v>
      </c>
      <c r="H15" s="9">
        <v>6.6</v>
      </c>
      <c r="I15" s="9">
        <v>7</v>
      </c>
      <c r="J15" s="9">
        <v>6.9</v>
      </c>
      <c r="K15" s="9">
        <v>5.6</v>
      </c>
      <c r="L15" s="6">
        <f t="shared" si="0"/>
        <v>6.104545454545455</v>
      </c>
      <c r="M15" s="15" t="str">
        <f t="shared" si="2"/>
        <v>TB Kh¸</v>
      </c>
      <c r="N15" s="8" t="s">
        <v>3</v>
      </c>
      <c r="O15" s="10" t="str">
        <f t="shared" si="3"/>
        <v>2</v>
      </c>
      <c r="P15" s="10" t="str">
        <f t="shared" si="4"/>
        <v>2</v>
      </c>
      <c r="Q15" s="10" t="str">
        <f t="shared" si="5"/>
        <v>1</v>
      </c>
      <c r="R15" s="10" t="str">
        <f t="shared" si="6"/>
        <v>2</v>
      </c>
      <c r="S15" s="10" t="str">
        <f t="shared" si="7"/>
        <v>2,5</v>
      </c>
      <c r="T15" s="10" t="str">
        <f t="shared" si="8"/>
        <v>3</v>
      </c>
      <c r="U15" s="10" t="str">
        <f t="shared" si="9"/>
        <v>2,5</v>
      </c>
      <c r="V15" s="10" t="str">
        <f t="shared" si="10"/>
        <v>2</v>
      </c>
      <c r="W15" s="10" t="e">
        <f t="shared" si="11"/>
        <v>#VALUE!</v>
      </c>
      <c r="X15" s="32" t="e">
        <f t="shared" si="12"/>
        <v>#VALUE!</v>
      </c>
      <c r="Y15" s="33" t="s">
        <v>3</v>
      </c>
      <c r="Z15" s="2"/>
    </row>
    <row r="16" spans="1:26" ht="21.75" customHeight="1">
      <c r="A16" s="7">
        <v>11</v>
      </c>
      <c r="B16" s="26" t="s">
        <v>26</v>
      </c>
      <c r="C16" s="27" t="s">
        <v>27</v>
      </c>
      <c r="D16" s="9">
        <v>5.8</v>
      </c>
      <c r="E16" s="9">
        <v>6.1</v>
      </c>
      <c r="F16" s="9">
        <v>4.4</v>
      </c>
      <c r="G16" s="9">
        <v>6.1</v>
      </c>
      <c r="H16" s="9">
        <v>6.1</v>
      </c>
      <c r="I16" s="9">
        <v>5.1</v>
      </c>
      <c r="J16" s="9">
        <v>7.5</v>
      </c>
      <c r="K16" s="9">
        <v>5.2</v>
      </c>
      <c r="L16" s="6">
        <f t="shared" si="0"/>
        <v>5.818181818181818</v>
      </c>
      <c r="M16" s="15" t="str">
        <f t="shared" si="2"/>
        <v>TB</v>
      </c>
      <c r="N16" s="8" t="s">
        <v>3</v>
      </c>
      <c r="O16" s="10" t="str">
        <f t="shared" si="3"/>
        <v>2</v>
      </c>
      <c r="P16" s="10" t="str">
        <f t="shared" si="4"/>
        <v>2</v>
      </c>
      <c r="Q16" s="10" t="str">
        <f t="shared" si="5"/>
        <v>1</v>
      </c>
      <c r="R16" s="10" t="str">
        <f t="shared" si="6"/>
        <v>2</v>
      </c>
      <c r="S16" s="10" t="str">
        <f t="shared" si="7"/>
        <v>2</v>
      </c>
      <c r="T16" s="10" t="str">
        <f t="shared" si="8"/>
        <v>1,5</v>
      </c>
      <c r="U16" s="10" t="str">
        <f t="shared" si="9"/>
        <v>3</v>
      </c>
      <c r="V16" s="10" t="str">
        <f t="shared" si="10"/>
        <v>1,5</v>
      </c>
      <c r="W16" s="10" t="e">
        <f t="shared" si="11"/>
        <v>#VALUE!</v>
      </c>
      <c r="X16" s="32" t="e">
        <f t="shared" si="12"/>
        <v>#VALUE!</v>
      </c>
      <c r="Y16" s="33" t="s">
        <v>3</v>
      </c>
      <c r="Z16" s="2"/>
    </row>
    <row r="17" spans="1:26" ht="21.75" customHeight="1">
      <c r="A17" s="7">
        <v>12</v>
      </c>
      <c r="B17" s="26" t="s">
        <v>28</v>
      </c>
      <c r="C17" s="27" t="s">
        <v>29</v>
      </c>
      <c r="D17" s="9">
        <v>5.8</v>
      </c>
      <c r="E17" s="9">
        <v>6.1</v>
      </c>
      <c r="F17" s="9">
        <v>5.3</v>
      </c>
      <c r="G17" s="9">
        <v>6.5</v>
      </c>
      <c r="H17" s="9">
        <v>6</v>
      </c>
      <c r="I17" s="9">
        <v>5.8</v>
      </c>
      <c r="J17" s="9">
        <v>6.9</v>
      </c>
      <c r="K17" s="9">
        <v>5.6</v>
      </c>
      <c r="L17" s="6">
        <f t="shared" si="0"/>
        <v>6.013636363636363</v>
      </c>
      <c r="M17" s="15" t="str">
        <f t="shared" si="2"/>
        <v>TB Kh¸</v>
      </c>
      <c r="N17" s="8" t="s">
        <v>3</v>
      </c>
      <c r="O17" s="10" t="str">
        <f t="shared" si="3"/>
        <v>2</v>
      </c>
      <c r="P17" s="10" t="str">
        <f t="shared" si="4"/>
        <v>2</v>
      </c>
      <c r="Q17" s="10" t="str">
        <f t="shared" si="5"/>
        <v>1,5</v>
      </c>
      <c r="R17" s="10" t="str">
        <f t="shared" si="6"/>
        <v>2,5</v>
      </c>
      <c r="S17" s="10" t="str">
        <f t="shared" si="7"/>
        <v>2</v>
      </c>
      <c r="T17" s="10" t="str">
        <f t="shared" si="8"/>
        <v>2</v>
      </c>
      <c r="U17" s="10" t="str">
        <f t="shared" si="9"/>
        <v>2,5</v>
      </c>
      <c r="V17" s="10" t="str">
        <f t="shared" si="10"/>
        <v>2</v>
      </c>
      <c r="W17" s="10" t="e">
        <f t="shared" si="11"/>
        <v>#VALUE!</v>
      </c>
      <c r="X17" s="32" t="e">
        <f t="shared" si="12"/>
        <v>#VALUE!</v>
      </c>
      <c r="Y17" s="33" t="s">
        <v>3</v>
      </c>
      <c r="Z17" s="2"/>
    </row>
    <row r="18" spans="1:26" s="43" customFormat="1" ht="21.75" customHeight="1">
      <c r="A18" s="34">
        <v>13</v>
      </c>
      <c r="B18" s="35" t="s">
        <v>20</v>
      </c>
      <c r="C18" s="36" t="s">
        <v>30</v>
      </c>
      <c r="D18" s="37">
        <v>6.1</v>
      </c>
      <c r="E18" s="37">
        <v>7.3</v>
      </c>
      <c r="F18" s="37">
        <v>4.6</v>
      </c>
      <c r="G18" s="37">
        <v>6.2</v>
      </c>
      <c r="H18" s="37">
        <v>7</v>
      </c>
      <c r="I18" s="37">
        <v>6.4</v>
      </c>
      <c r="J18" s="37">
        <v>7.6</v>
      </c>
      <c r="K18" s="37">
        <v>6.5</v>
      </c>
      <c r="L18" s="22">
        <f t="shared" si="0"/>
        <v>6.468181818181818</v>
      </c>
      <c r="M18" s="38" t="str">
        <f t="shared" si="2"/>
        <v>TB Kh¸</v>
      </c>
      <c r="N18" s="39" t="s">
        <v>57</v>
      </c>
      <c r="O18" s="10" t="str">
        <f t="shared" si="3"/>
        <v>2</v>
      </c>
      <c r="P18" s="10" t="str">
        <f t="shared" si="4"/>
        <v>3</v>
      </c>
      <c r="Q18" s="10" t="str">
        <f t="shared" si="5"/>
        <v>1</v>
      </c>
      <c r="R18" s="10" t="str">
        <f t="shared" si="6"/>
        <v>2</v>
      </c>
      <c r="S18" s="10" t="str">
        <f t="shared" si="7"/>
        <v>3</v>
      </c>
      <c r="T18" s="10" t="str">
        <f t="shared" si="8"/>
        <v>2</v>
      </c>
      <c r="U18" s="10" t="str">
        <f t="shared" si="9"/>
        <v>3</v>
      </c>
      <c r="V18" s="10" t="str">
        <f t="shared" si="10"/>
        <v>2,5</v>
      </c>
      <c r="W18" s="10" t="e">
        <f t="shared" si="11"/>
        <v>#VALUE!</v>
      </c>
      <c r="X18" s="32" t="e">
        <f t="shared" si="12"/>
        <v>#VALUE!</v>
      </c>
      <c r="Y18" s="41" t="s">
        <v>57</v>
      </c>
      <c r="Z18" s="42"/>
    </row>
    <row r="20" spans="2:18" s="4" customFormat="1" ht="16.5">
      <c r="B20" s="19" t="s">
        <v>7</v>
      </c>
      <c r="C20" s="16"/>
      <c r="R20" s="4" t="s">
        <v>5</v>
      </c>
    </row>
    <row r="22" s="44" customFormat="1" ht="33.75" customHeight="1">
      <c r="R22" s="45" t="s">
        <v>47</v>
      </c>
    </row>
    <row r="26" s="46" customFormat="1" ht="16.5">
      <c r="C26" s="46" t="s">
        <v>48</v>
      </c>
    </row>
    <row r="28" spans="1:10" s="44" customFormat="1" ht="16.5">
      <c r="A28" s="117" t="s">
        <v>44</v>
      </c>
      <c r="B28" s="119" t="s">
        <v>55</v>
      </c>
      <c r="C28" s="120"/>
      <c r="D28" s="123" t="s">
        <v>50</v>
      </c>
      <c r="E28" s="123" t="s">
        <v>51</v>
      </c>
      <c r="F28" s="123" t="s">
        <v>52</v>
      </c>
      <c r="G28" s="123" t="s">
        <v>53</v>
      </c>
      <c r="H28" s="123" t="s">
        <v>54</v>
      </c>
      <c r="I28" s="123" t="s">
        <v>43</v>
      </c>
      <c r="J28" s="123" t="s">
        <v>49</v>
      </c>
    </row>
    <row r="29" spans="1:20" s="49" customFormat="1" ht="16.5">
      <c r="A29" s="118"/>
      <c r="B29" s="121"/>
      <c r="C29" s="122"/>
      <c r="D29" s="124"/>
      <c r="E29" s="125"/>
      <c r="F29" s="125"/>
      <c r="G29" s="125"/>
      <c r="H29" s="125"/>
      <c r="I29" s="124"/>
      <c r="J29" s="125"/>
      <c r="K29" s="51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0" customFormat="1" ht="21.75" customHeight="1">
      <c r="A30" s="23">
        <v>1</v>
      </c>
      <c r="B30" s="24" t="s">
        <v>8</v>
      </c>
      <c r="C30" s="25" t="s">
        <v>9</v>
      </c>
      <c r="D30" s="23">
        <v>80</v>
      </c>
      <c r="E30" s="23">
        <v>85</v>
      </c>
      <c r="F30" s="23">
        <v>85</v>
      </c>
      <c r="G30" s="23">
        <v>85</v>
      </c>
      <c r="H30" s="23">
        <v>80</v>
      </c>
      <c r="I30" s="54">
        <f>(D30+E30+F30+G30+H30)/5</f>
        <v>83</v>
      </c>
      <c r="J30" s="23" t="s">
        <v>56</v>
      </c>
      <c r="K30" s="51"/>
      <c r="L30" s="52"/>
      <c r="M30" s="52"/>
      <c r="N30" s="52"/>
      <c r="O30" s="52"/>
      <c r="P30" s="52"/>
      <c r="Q30" s="52"/>
      <c r="R30" s="52"/>
      <c r="S30" s="52"/>
      <c r="T30" s="52"/>
    </row>
    <row r="31" spans="1:10" s="44" customFormat="1" ht="21.75" customHeight="1">
      <c r="A31" s="47">
        <v>2</v>
      </c>
      <c r="B31" s="26" t="s">
        <v>10</v>
      </c>
      <c r="C31" s="27" t="s">
        <v>11</v>
      </c>
      <c r="D31" s="47">
        <v>85</v>
      </c>
      <c r="E31" s="47">
        <v>85</v>
      </c>
      <c r="F31" s="47">
        <v>85</v>
      </c>
      <c r="G31" s="47">
        <v>90</v>
      </c>
      <c r="H31" s="47">
        <v>90</v>
      </c>
      <c r="I31" s="55">
        <f aca="true" t="shared" si="13" ref="I31:I42">(D31+E31+F31+G31+H31)/5</f>
        <v>87</v>
      </c>
      <c r="J31" s="47" t="s">
        <v>56</v>
      </c>
    </row>
    <row r="32" spans="1:10" s="44" customFormat="1" ht="21.75" customHeight="1">
      <c r="A32" s="47">
        <v>3</v>
      </c>
      <c r="B32" s="26" t="s">
        <v>12</v>
      </c>
      <c r="C32" s="27" t="s">
        <v>11</v>
      </c>
      <c r="D32" s="47">
        <v>85</v>
      </c>
      <c r="E32" s="47">
        <v>85</v>
      </c>
      <c r="F32" s="47">
        <v>90</v>
      </c>
      <c r="G32" s="47">
        <v>90</v>
      </c>
      <c r="H32" s="47">
        <v>80</v>
      </c>
      <c r="I32" s="55">
        <f t="shared" si="13"/>
        <v>86</v>
      </c>
      <c r="J32" s="47" t="s">
        <v>56</v>
      </c>
    </row>
    <row r="33" spans="1:10" s="44" customFormat="1" ht="21.75" customHeight="1">
      <c r="A33" s="47">
        <v>4</v>
      </c>
      <c r="B33" s="26" t="s">
        <v>13</v>
      </c>
      <c r="C33" s="27" t="s">
        <v>14</v>
      </c>
      <c r="D33" s="47">
        <v>85</v>
      </c>
      <c r="E33" s="47">
        <v>85</v>
      </c>
      <c r="F33" s="47">
        <v>85</v>
      </c>
      <c r="G33" s="47">
        <v>90</v>
      </c>
      <c r="H33" s="47">
        <v>90</v>
      </c>
      <c r="I33" s="55">
        <f t="shared" si="13"/>
        <v>87</v>
      </c>
      <c r="J33" s="47" t="s">
        <v>56</v>
      </c>
    </row>
    <row r="34" spans="1:10" s="44" customFormat="1" ht="21.75" customHeight="1">
      <c r="A34" s="47">
        <v>5</v>
      </c>
      <c r="B34" s="26" t="s">
        <v>15</v>
      </c>
      <c r="C34" s="27" t="s">
        <v>16</v>
      </c>
      <c r="D34" s="47">
        <v>85</v>
      </c>
      <c r="E34" s="47">
        <v>85</v>
      </c>
      <c r="F34" s="47">
        <v>85</v>
      </c>
      <c r="G34" s="47">
        <v>90</v>
      </c>
      <c r="H34" s="47">
        <v>90</v>
      </c>
      <c r="I34" s="55">
        <f t="shared" si="13"/>
        <v>87</v>
      </c>
      <c r="J34" s="47" t="s">
        <v>56</v>
      </c>
    </row>
    <row r="35" spans="1:10" s="44" customFormat="1" ht="21.75" customHeight="1">
      <c r="A35" s="47">
        <v>6</v>
      </c>
      <c r="B35" s="26" t="s">
        <v>13</v>
      </c>
      <c r="C35" s="27" t="s">
        <v>17</v>
      </c>
      <c r="D35" s="47">
        <v>85</v>
      </c>
      <c r="E35" s="47">
        <v>85</v>
      </c>
      <c r="F35" s="47">
        <v>85</v>
      </c>
      <c r="G35" s="47">
        <v>90</v>
      </c>
      <c r="H35" s="47">
        <v>90</v>
      </c>
      <c r="I35" s="55">
        <f t="shared" si="13"/>
        <v>87</v>
      </c>
      <c r="J35" s="47" t="s">
        <v>56</v>
      </c>
    </row>
    <row r="36" spans="1:10" s="44" customFormat="1" ht="21.75" customHeight="1">
      <c r="A36" s="47">
        <v>7</v>
      </c>
      <c r="B36" s="26" t="s">
        <v>18</v>
      </c>
      <c r="C36" s="27" t="s">
        <v>19</v>
      </c>
      <c r="D36" s="47">
        <v>90</v>
      </c>
      <c r="E36" s="47">
        <v>92</v>
      </c>
      <c r="F36" s="47">
        <v>92</v>
      </c>
      <c r="G36" s="47">
        <v>92</v>
      </c>
      <c r="H36" s="47">
        <v>92</v>
      </c>
      <c r="I36" s="55">
        <f t="shared" si="13"/>
        <v>91.6</v>
      </c>
      <c r="J36" s="47" t="s">
        <v>57</v>
      </c>
    </row>
    <row r="37" spans="1:10" s="44" customFormat="1" ht="21.75" customHeight="1">
      <c r="A37" s="47">
        <v>8</v>
      </c>
      <c r="B37" s="26" t="s">
        <v>20</v>
      </c>
      <c r="C37" s="27" t="s">
        <v>21</v>
      </c>
      <c r="D37" s="47">
        <v>85</v>
      </c>
      <c r="E37" s="47">
        <v>85</v>
      </c>
      <c r="F37" s="47">
        <v>85</v>
      </c>
      <c r="G37" s="47">
        <v>90</v>
      </c>
      <c r="H37" s="47">
        <v>80</v>
      </c>
      <c r="I37" s="55">
        <f t="shared" si="13"/>
        <v>85</v>
      </c>
      <c r="J37" s="47" t="s">
        <v>56</v>
      </c>
    </row>
    <row r="38" spans="1:10" s="44" customFormat="1" ht="21.75" customHeight="1">
      <c r="A38" s="47">
        <v>9</v>
      </c>
      <c r="B38" s="26" t="s">
        <v>22</v>
      </c>
      <c r="C38" s="27" t="s">
        <v>23</v>
      </c>
      <c r="D38" s="47">
        <v>85</v>
      </c>
      <c r="E38" s="47">
        <v>85</v>
      </c>
      <c r="F38" s="47">
        <v>85</v>
      </c>
      <c r="G38" s="47">
        <v>90</v>
      </c>
      <c r="H38" s="47">
        <v>90</v>
      </c>
      <c r="I38" s="55">
        <f t="shared" si="13"/>
        <v>87</v>
      </c>
      <c r="J38" s="47" t="s">
        <v>56</v>
      </c>
    </row>
    <row r="39" spans="1:10" s="44" customFormat="1" ht="21.75" customHeight="1">
      <c r="A39" s="47">
        <v>10</v>
      </c>
      <c r="B39" s="26" t="s">
        <v>24</v>
      </c>
      <c r="C39" s="27" t="s">
        <v>25</v>
      </c>
      <c r="D39" s="47">
        <v>85</v>
      </c>
      <c r="E39" s="47">
        <v>85</v>
      </c>
      <c r="F39" s="47">
        <v>85</v>
      </c>
      <c r="G39" s="47">
        <v>90</v>
      </c>
      <c r="H39" s="47">
        <v>90</v>
      </c>
      <c r="I39" s="55">
        <f t="shared" si="13"/>
        <v>87</v>
      </c>
      <c r="J39" s="47" t="s">
        <v>56</v>
      </c>
    </row>
    <row r="40" spans="1:10" s="44" customFormat="1" ht="21.75" customHeight="1">
      <c r="A40" s="47">
        <v>11</v>
      </c>
      <c r="B40" s="26" t="s">
        <v>26</v>
      </c>
      <c r="C40" s="27" t="s">
        <v>27</v>
      </c>
      <c r="D40" s="47">
        <v>85</v>
      </c>
      <c r="E40" s="47">
        <v>90</v>
      </c>
      <c r="F40" s="47">
        <v>90</v>
      </c>
      <c r="G40" s="47">
        <v>85</v>
      </c>
      <c r="H40" s="47">
        <v>80</v>
      </c>
      <c r="I40" s="55">
        <f t="shared" si="13"/>
        <v>86</v>
      </c>
      <c r="J40" s="47" t="s">
        <v>56</v>
      </c>
    </row>
    <row r="41" spans="1:10" s="44" customFormat="1" ht="21.75" customHeight="1">
      <c r="A41" s="47">
        <v>12</v>
      </c>
      <c r="B41" s="26" t="s">
        <v>28</v>
      </c>
      <c r="C41" s="27" t="s">
        <v>29</v>
      </c>
      <c r="D41" s="47">
        <v>85</v>
      </c>
      <c r="E41" s="47">
        <v>85</v>
      </c>
      <c r="F41" s="47">
        <v>85</v>
      </c>
      <c r="G41" s="47">
        <v>90</v>
      </c>
      <c r="H41" s="47">
        <v>80</v>
      </c>
      <c r="I41" s="55">
        <f t="shared" si="13"/>
        <v>85</v>
      </c>
      <c r="J41" s="47" t="s">
        <v>56</v>
      </c>
    </row>
    <row r="42" spans="1:10" s="44" customFormat="1" ht="21.75" customHeight="1">
      <c r="A42" s="48">
        <v>13</v>
      </c>
      <c r="B42" s="35" t="s">
        <v>20</v>
      </c>
      <c r="C42" s="36" t="s">
        <v>30</v>
      </c>
      <c r="D42" s="48">
        <v>90</v>
      </c>
      <c r="E42" s="48">
        <v>92</v>
      </c>
      <c r="F42" s="48">
        <v>92</v>
      </c>
      <c r="G42" s="48">
        <v>92</v>
      </c>
      <c r="H42" s="48">
        <v>92</v>
      </c>
      <c r="I42" s="56">
        <f t="shared" si="13"/>
        <v>91.6</v>
      </c>
      <c r="J42" s="48" t="s">
        <v>57</v>
      </c>
    </row>
    <row r="43" s="44" customFormat="1" ht="16.5"/>
    <row r="44" s="44" customFormat="1" ht="16.5"/>
    <row r="45" spans="2:7" s="46" customFormat="1" ht="16.5">
      <c r="B45" s="46" t="s">
        <v>58</v>
      </c>
      <c r="G45" s="46" t="s">
        <v>59</v>
      </c>
    </row>
    <row r="46" s="46" customFormat="1" ht="16.5"/>
    <row r="47" s="46" customFormat="1" ht="16.5"/>
    <row r="48" s="44" customFormat="1" ht="16.5"/>
    <row r="49" s="44" customFormat="1" ht="16.5">
      <c r="G49" s="53" t="s">
        <v>60</v>
      </c>
    </row>
    <row r="50" spans="1:23" ht="27.75" customHeight="1">
      <c r="A50" s="102" t="s">
        <v>61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20"/>
    </row>
    <row r="51" spans="2:24" ht="25.5" customHeight="1">
      <c r="B51" s="3"/>
      <c r="C51" s="3"/>
      <c r="D51" s="103" t="s">
        <v>4</v>
      </c>
      <c r="E51" s="103"/>
      <c r="F51" s="103"/>
      <c r="G51" s="103"/>
      <c r="H51" s="103"/>
      <c r="I51" s="103"/>
      <c r="J51" s="103"/>
      <c r="K51" s="103"/>
      <c r="L51" s="103"/>
      <c r="M51" s="103"/>
      <c r="O51" s="104" t="s">
        <v>0</v>
      </c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5" ht="16.5">
      <c r="A52" s="105" t="s">
        <v>44</v>
      </c>
      <c r="B52" s="108" t="s">
        <v>6</v>
      </c>
      <c r="C52" s="109"/>
      <c r="D52" s="112" t="s">
        <v>46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 t="s">
        <v>46</v>
      </c>
      <c r="P52" s="113"/>
      <c r="Q52" s="113"/>
      <c r="R52" s="113"/>
      <c r="S52" s="113"/>
      <c r="T52" s="113"/>
      <c r="U52" s="113"/>
      <c r="V52" s="113"/>
      <c r="W52" s="21"/>
      <c r="X52" s="114"/>
      <c r="Y52" s="114"/>
    </row>
    <row r="53" spans="1:25" ht="78.75" customHeight="1">
      <c r="A53" s="106"/>
      <c r="B53" s="110"/>
      <c r="C53" s="111"/>
      <c r="D53" s="28" t="s">
        <v>65</v>
      </c>
      <c r="E53" s="28" t="s">
        <v>62</v>
      </c>
      <c r="F53" s="28" t="s">
        <v>63</v>
      </c>
      <c r="G53" s="28" t="s">
        <v>64</v>
      </c>
      <c r="H53" s="28" t="s">
        <v>35</v>
      </c>
      <c r="I53" s="57"/>
      <c r="J53" s="28" t="s">
        <v>66</v>
      </c>
      <c r="K53" s="28" t="s">
        <v>67</v>
      </c>
      <c r="L53" s="28" t="s">
        <v>43</v>
      </c>
      <c r="M53" s="12" t="s">
        <v>1</v>
      </c>
      <c r="N53" s="115" t="s">
        <v>2</v>
      </c>
      <c r="O53" s="29" t="s">
        <v>31</v>
      </c>
      <c r="P53" s="29" t="s">
        <v>32</v>
      </c>
      <c r="Q53" s="29" t="s">
        <v>33</v>
      </c>
      <c r="R53" s="29" t="s">
        <v>39</v>
      </c>
      <c r="S53" s="29" t="s">
        <v>35</v>
      </c>
      <c r="T53" s="29" t="s">
        <v>36</v>
      </c>
      <c r="U53" s="29" t="s">
        <v>37</v>
      </c>
      <c r="V53" s="29" t="s">
        <v>40</v>
      </c>
      <c r="W53" s="29" t="s">
        <v>43</v>
      </c>
      <c r="X53" s="30" t="s">
        <v>41</v>
      </c>
      <c r="Y53" s="30" t="s">
        <v>42</v>
      </c>
    </row>
    <row r="54" spans="1:25" ht="21.75" customHeight="1">
      <c r="A54" s="107"/>
      <c r="B54" s="17"/>
      <c r="C54" s="18"/>
      <c r="D54" s="13">
        <v>2</v>
      </c>
      <c r="E54" s="13">
        <v>4</v>
      </c>
      <c r="F54" s="13">
        <v>2</v>
      </c>
      <c r="G54" s="13">
        <v>3</v>
      </c>
      <c r="H54" s="13">
        <v>3</v>
      </c>
      <c r="I54" s="13"/>
      <c r="J54" s="13">
        <v>3</v>
      </c>
      <c r="K54" s="13">
        <v>3</v>
      </c>
      <c r="L54" s="13">
        <f>SUM(D54:K54)</f>
        <v>20</v>
      </c>
      <c r="M54" s="31"/>
      <c r="N54" s="116"/>
      <c r="O54" s="13">
        <v>2</v>
      </c>
      <c r="P54" s="13">
        <v>2</v>
      </c>
      <c r="Q54" s="13">
        <v>3</v>
      </c>
      <c r="R54" s="13">
        <v>3</v>
      </c>
      <c r="S54" s="13">
        <v>4</v>
      </c>
      <c r="T54" s="13">
        <v>2</v>
      </c>
      <c r="U54" s="13">
        <v>3</v>
      </c>
      <c r="V54" s="13">
        <v>3</v>
      </c>
      <c r="W54" s="13">
        <v>22</v>
      </c>
      <c r="X54" s="14"/>
      <c r="Y54" s="14"/>
    </row>
    <row r="55" spans="1:26" ht="21.75" customHeight="1">
      <c r="A55" s="23">
        <v>1</v>
      </c>
      <c r="B55" s="24" t="s">
        <v>8</v>
      </c>
      <c r="C55" s="25" t="s">
        <v>9</v>
      </c>
      <c r="D55" s="6">
        <v>6.4</v>
      </c>
      <c r="E55" s="6">
        <v>5.2</v>
      </c>
      <c r="F55" s="6">
        <v>7.4</v>
      </c>
      <c r="G55" s="6">
        <v>6.5</v>
      </c>
      <c r="H55" s="6">
        <v>5.7</v>
      </c>
      <c r="I55" s="6"/>
      <c r="J55" s="6">
        <v>7.6</v>
      </c>
      <c r="K55" s="6">
        <v>5.6</v>
      </c>
      <c r="L55" s="6">
        <f aca="true" t="shared" si="14" ref="L55:L67">(D55*$D$5+E55*$E$5+F55*$F$5+G55*$G$5+H55*$H$5+I55*$I$5+J55*$J$5+K55*$K$5)/22</f>
        <v>5.786363636363636</v>
      </c>
      <c r="M55" s="15" t="str">
        <f>IF(L55&gt;=9,"XuÊt s¾c",IF(L55&gt;=8,"Giái",IF(L55&gt;=7,"Kh¸",IF(L55&gt;=6,"TB Kh¸",IF(L55&gt;=5,"TB","YÕu")))))</f>
        <v>TB</v>
      </c>
      <c r="N55" s="5" t="s">
        <v>3</v>
      </c>
      <c r="O55" s="10" t="str">
        <f aca="true" t="shared" si="15" ref="O55:O67">IF(D55&gt;=9.5,"4.5",IF(D55&gt;=8.5,"4",IF(D55&gt;=8,"3.5",IF(D55&gt;=7,"3",IF(D55&gt;=6.5,"2.5",IF(D55&gt;=5.5,"2",IF(D55&gt;=5,"1.5",IF(D55&gt;=4,"1","0"))))))))</f>
        <v>2</v>
      </c>
      <c r="P55" s="10" t="str">
        <f aca="true" t="shared" si="16" ref="P55:P67">IF(E55&gt;=9.5,"4.5",IF(E55&gt;=8.5,"4",IF(E55&gt;=8,"3.5",IF(E55&gt;=7,"3",IF(E55&gt;=6.5,"2.5",IF(E55&gt;=5.5,"2",IF(E55&gt;=5,"1.5",IF(E55&gt;=4,"1","0"))))))))</f>
        <v>1.5</v>
      </c>
      <c r="Q55" s="10" t="str">
        <f aca="true" t="shared" si="17" ref="Q55:Q67">IF(F55&gt;=9.5,"4.5",IF(F55&gt;=8.5,"4",IF(F55&gt;=8,"3.5",IF(F55&gt;=7,"3",IF(F55&gt;=6.5,"2.5",IF(F55&gt;=5.5,"2",IF(F55&gt;=5,"1.5",IF(F55&gt;=4,"1","0"))))))))</f>
        <v>3</v>
      </c>
      <c r="R55" s="10" t="str">
        <f aca="true" t="shared" si="18" ref="R55:R67">IF(G55&gt;=9.5,"4.5",IF(G55&gt;=8.5,"4",IF(G55&gt;=8,"3.5",IF(G55&gt;=7,"3",IF(G55&gt;=6.5,"2.5",IF(G55&gt;=5.5,"2",IF(G55&gt;=5,"1.5",IF(G55&gt;=4,"1","0"))))))))</f>
        <v>2.5</v>
      </c>
      <c r="S55" s="10" t="str">
        <f aca="true" t="shared" si="19" ref="S55:S67">IF(H55&gt;=9.5,"4.5",IF(H55&gt;=8.5,"4",IF(H55&gt;=8,"3.5",IF(H55&gt;=7,"3",IF(H55&gt;=6.5,"2.5",IF(H55&gt;=5.5,"2",IF(H55&gt;=5,"1.5",IF(H55&gt;=4,"1","0"))))))))</f>
        <v>2</v>
      </c>
      <c r="T55" s="10" t="str">
        <f aca="true" t="shared" si="20" ref="T55:T67">IF(I55&gt;=9.5,"4.5",IF(I55&gt;=8.5,"4",IF(I55&gt;=8,"3.5",IF(I55&gt;=7,"3",IF(I55&gt;=6.5,"2.5",IF(I55&gt;=5.5,"2",IF(I55&gt;=5,"1.5",IF(I55&gt;=4,"1","0"))))))))</f>
        <v>0</v>
      </c>
      <c r="U55" s="10" t="str">
        <f aca="true" t="shared" si="21" ref="U55:U67">IF(J55&gt;=9.5,"4.5",IF(J55&gt;=8.5,"4",IF(J55&gt;=8,"3.5",IF(J55&gt;=7,"3",IF(J55&gt;=6.5,"2.5",IF(J55&gt;=5.5,"2",IF(J55&gt;=5,"1.5",IF(J55&gt;=4,"1","0"))))))))</f>
        <v>3</v>
      </c>
      <c r="V55" s="10" t="str">
        <f aca="true" t="shared" si="22" ref="V55:V67">IF(K55&gt;=9.5,"4.5",IF(K55&gt;=8.5,"4",IF(K55&gt;=8,"3.5",IF(K55&gt;=7,"3",IF(K55&gt;=6.5,"2.5",IF(K55&gt;=5.5,"2",IF(K55&gt;=5,"1.5",IF(K55&gt;=4,"1","0"))))))))</f>
        <v>2</v>
      </c>
      <c r="W55" s="10">
        <f>ROUND((O55*$O$5+P55*$P$5+Q55*$Q$5+R55*$R$5+S55*$S$5+T55*$T$5+U55*$U$5+V55*$V$5)/22,1)</f>
        <v>2.1</v>
      </c>
      <c r="X55" s="32" t="str">
        <f>IF(W55&gt;=3.6,"XuÊt s¾c",IF(W55&gt;=3.2,"Giái",IF(W55&gt;=2.5,"Kh¸",IF(W55&gt;=2,"TB",IF(W55&gt;=1,"Yếu","Kém")))))</f>
        <v>TB</v>
      </c>
      <c r="Y55" s="32" t="s">
        <v>3</v>
      </c>
      <c r="Z55" s="2"/>
    </row>
    <row r="56" spans="1:26" ht="21.75" customHeight="1">
      <c r="A56" s="7">
        <v>2</v>
      </c>
      <c r="B56" s="26" t="s">
        <v>10</v>
      </c>
      <c r="C56" s="27" t="s">
        <v>11</v>
      </c>
      <c r="D56" s="9">
        <v>7.4</v>
      </c>
      <c r="E56" s="9">
        <v>5.1</v>
      </c>
      <c r="F56" s="9">
        <v>7.7</v>
      </c>
      <c r="G56" s="9">
        <v>6.5</v>
      </c>
      <c r="H56" s="9">
        <v>7.8</v>
      </c>
      <c r="I56" s="9"/>
      <c r="J56" s="9">
        <v>7.5</v>
      </c>
      <c r="K56" s="9">
        <v>5.9</v>
      </c>
      <c r="L56" s="6">
        <f t="shared" si="14"/>
        <v>6.318181818181818</v>
      </c>
      <c r="M56" s="15" t="str">
        <f aca="true" t="shared" si="23" ref="M56:M67">IF(L56&gt;=9,"XuÊt s¾c",IF(L56&gt;=8,"Giái",IF(L56&gt;=7,"Kh¸",IF(L56&gt;=6,"TB Kh¸",IF(L56&gt;=5,"TB","YÕu")))))</f>
        <v>TB Kh¸</v>
      </c>
      <c r="N56" s="8" t="s">
        <v>3</v>
      </c>
      <c r="O56" s="11" t="str">
        <f t="shared" si="15"/>
        <v>3</v>
      </c>
      <c r="P56" s="11" t="str">
        <f t="shared" si="16"/>
        <v>1.5</v>
      </c>
      <c r="Q56" s="11" t="str">
        <f t="shared" si="17"/>
        <v>3</v>
      </c>
      <c r="R56" s="11" t="str">
        <f t="shared" si="18"/>
        <v>2.5</v>
      </c>
      <c r="S56" s="11" t="str">
        <f t="shared" si="19"/>
        <v>3</v>
      </c>
      <c r="T56" s="11" t="str">
        <f t="shared" si="20"/>
        <v>0</v>
      </c>
      <c r="U56" s="11" t="str">
        <f t="shared" si="21"/>
        <v>3</v>
      </c>
      <c r="V56" s="11" t="str">
        <f t="shared" si="22"/>
        <v>2</v>
      </c>
      <c r="W56" s="10">
        <f aca="true" t="shared" si="24" ref="W56:W67">ROUND((O56*$O$5+P56*$P$5+Q56*$Q$5+R56*$R$5+S56*$S$5+T56*$T$5+U56*$U$5+V56*$V$5)/22,1)</f>
        <v>2.4</v>
      </c>
      <c r="X56" s="32" t="str">
        <f aca="true" t="shared" si="25" ref="X56:X67">IF(W56&gt;=3.6,"XuÊt s¾c",IF(W56&gt;=3.2,"Giái",IF(W56&gt;=2.5,"Kh¸",IF(W56&gt;=2,"TB",IF(W56&gt;=1,"Yếu","Kém")))))</f>
        <v>TB</v>
      </c>
      <c r="Y56" s="33" t="s">
        <v>3</v>
      </c>
      <c r="Z56" s="2"/>
    </row>
    <row r="57" spans="1:26" ht="21.75" customHeight="1">
      <c r="A57" s="7">
        <v>3</v>
      </c>
      <c r="B57" s="26" t="s">
        <v>12</v>
      </c>
      <c r="C57" s="27" t="s">
        <v>11</v>
      </c>
      <c r="D57" s="9">
        <v>6.8</v>
      </c>
      <c r="E57" s="9">
        <v>4.6</v>
      </c>
      <c r="F57" s="9">
        <v>7.8</v>
      </c>
      <c r="G57" s="9">
        <v>6.5</v>
      </c>
      <c r="H57" s="9">
        <v>7.8</v>
      </c>
      <c r="I57" s="9"/>
      <c r="J57" s="9">
        <v>6.9</v>
      </c>
      <c r="K57" s="9">
        <v>6.5</v>
      </c>
      <c r="L57" s="6">
        <f t="shared" si="14"/>
        <v>6.2318181818181815</v>
      </c>
      <c r="M57" s="15" t="str">
        <f t="shared" si="23"/>
        <v>TB Kh¸</v>
      </c>
      <c r="N57" s="8" t="s">
        <v>3</v>
      </c>
      <c r="O57" s="11" t="str">
        <f t="shared" si="15"/>
        <v>2.5</v>
      </c>
      <c r="P57" s="11" t="str">
        <f t="shared" si="16"/>
        <v>1</v>
      </c>
      <c r="Q57" s="11" t="str">
        <f t="shared" si="17"/>
        <v>3</v>
      </c>
      <c r="R57" s="11" t="str">
        <f t="shared" si="18"/>
        <v>2.5</v>
      </c>
      <c r="S57" s="11" t="str">
        <f t="shared" si="19"/>
        <v>3</v>
      </c>
      <c r="T57" s="11" t="str">
        <f t="shared" si="20"/>
        <v>0</v>
      </c>
      <c r="U57" s="11" t="str">
        <f t="shared" si="21"/>
        <v>2.5</v>
      </c>
      <c r="V57" s="11" t="str">
        <f t="shared" si="22"/>
        <v>2.5</v>
      </c>
      <c r="W57" s="10">
        <f t="shared" si="24"/>
        <v>2.3</v>
      </c>
      <c r="X57" s="32" t="str">
        <f t="shared" si="25"/>
        <v>TB</v>
      </c>
      <c r="Y57" s="33" t="s">
        <v>3</v>
      </c>
      <c r="Z57" s="2"/>
    </row>
    <row r="58" spans="1:26" ht="21.75" customHeight="1">
      <c r="A58" s="7">
        <v>4</v>
      </c>
      <c r="B58" s="26" t="s">
        <v>13</v>
      </c>
      <c r="C58" s="27" t="s">
        <v>14</v>
      </c>
      <c r="D58" s="9">
        <v>6.9</v>
      </c>
      <c r="E58" s="9">
        <v>4.8</v>
      </c>
      <c r="F58" s="9">
        <v>7.6</v>
      </c>
      <c r="G58" s="9">
        <v>6.5</v>
      </c>
      <c r="H58" s="9">
        <v>7.1</v>
      </c>
      <c r="I58" s="9"/>
      <c r="J58" s="9">
        <v>7</v>
      </c>
      <c r="K58" s="9">
        <v>5.9</v>
      </c>
      <c r="L58" s="6">
        <f t="shared" si="14"/>
        <v>6.036363636363637</v>
      </c>
      <c r="M58" s="15" t="str">
        <f t="shared" si="23"/>
        <v>TB Kh¸</v>
      </c>
      <c r="N58" s="8" t="s">
        <v>3</v>
      </c>
      <c r="O58" s="11" t="str">
        <f t="shared" si="15"/>
        <v>2.5</v>
      </c>
      <c r="P58" s="11" t="str">
        <f t="shared" si="16"/>
        <v>1</v>
      </c>
      <c r="Q58" s="11" t="str">
        <f t="shared" si="17"/>
        <v>3</v>
      </c>
      <c r="R58" s="11" t="str">
        <f t="shared" si="18"/>
        <v>2.5</v>
      </c>
      <c r="S58" s="11" t="str">
        <f t="shared" si="19"/>
        <v>3</v>
      </c>
      <c r="T58" s="11" t="str">
        <f t="shared" si="20"/>
        <v>0</v>
      </c>
      <c r="U58" s="11" t="str">
        <f t="shared" si="21"/>
        <v>3</v>
      </c>
      <c r="V58" s="11" t="str">
        <f t="shared" si="22"/>
        <v>2</v>
      </c>
      <c r="W58" s="10">
        <f t="shared" si="24"/>
        <v>2.3</v>
      </c>
      <c r="X58" s="32" t="str">
        <f t="shared" si="25"/>
        <v>TB</v>
      </c>
      <c r="Y58" s="33" t="s">
        <v>3</v>
      </c>
      <c r="Z58" s="2"/>
    </row>
    <row r="59" spans="1:26" ht="21.75" customHeight="1">
      <c r="A59" s="7">
        <v>5</v>
      </c>
      <c r="B59" s="26" t="s">
        <v>15</v>
      </c>
      <c r="C59" s="27" t="s">
        <v>16</v>
      </c>
      <c r="D59" s="9">
        <v>6.5</v>
      </c>
      <c r="E59" s="9">
        <v>4.3</v>
      </c>
      <c r="F59" s="9">
        <v>7.4</v>
      </c>
      <c r="G59" s="9">
        <v>6.5</v>
      </c>
      <c r="H59" s="9">
        <v>7.5</v>
      </c>
      <c r="I59" s="9"/>
      <c r="J59" s="9">
        <v>7.2</v>
      </c>
      <c r="K59" s="9">
        <v>7.1</v>
      </c>
      <c r="L59" s="6">
        <f t="shared" si="14"/>
        <v>6.1909090909090905</v>
      </c>
      <c r="M59" s="15" t="str">
        <f t="shared" si="23"/>
        <v>TB Kh¸</v>
      </c>
      <c r="N59" s="8" t="s">
        <v>3</v>
      </c>
      <c r="O59" s="11" t="str">
        <f t="shared" si="15"/>
        <v>2.5</v>
      </c>
      <c r="P59" s="11" t="str">
        <f t="shared" si="16"/>
        <v>1</v>
      </c>
      <c r="Q59" s="11" t="str">
        <f t="shared" si="17"/>
        <v>3</v>
      </c>
      <c r="R59" s="11" t="str">
        <f t="shared" si="18"/>
        <v>2.5</v>
      </c>
      <c r="S59" s="11" t="str">
        <f t="shared" si="19"/>
        <v>3</v>
      </c>
      <c r="T59" s="11" t="str">
        <f t="shared" si="20"/>
        <v>0</v>
      </c>
      <c r="U59" s="11" t="str">
        <f t="shared" si="21"/>
        <v>3</v>
      </c>
      <c r="V59" s="11" t="str">
        <f t="shared" si="22"/>
        <v>3</v>
      </c>
      <c r="W59" s="10">
        <f t="shared" si="24"/>
        <v>2.4</v>
      </c>
      <c r="X59" s="32" t="str">
        <f t="shared" si="25"/>
        <v>TB</v>
      </c>
      <c r="Y59" s="33" t="s">
        <v>3</v>
      </c>
      <c r="Z59" s="2"/>
    </row>
    <row r="60" spans="1:26" ht="21.75" customHeight="1">
      <c r="A60" s="7">
        <v>6</v>
      </c>
      <c r="B60" s="26" t="s">
        <v>13</v>
      </c>
      <c r="C60" s="27" t="s">
        <v>17</v>
      </c>
      <c r="D60" s="9">
        <v>6.4</v>
      </c>
      <c r="E60" s="9">
        <v>4.6</v>
      </c>
      <c r="F60" s="9">
        <v>7.6</v>
      </c>
      <c r="G60" s="9">
        <v>6.5</v>
      </c>
      <c r="H60" s="9">
        <v>6</v>
      </c>
      <c r="I60" s="9"/>
      <c r="J60" s="9">
        <v>7.5</v>
      </c>
      <c r="K60" s="9">
        <v>6.5</v>
      </c>
      <c r="L60" s="6">
        <f t="shared" si="14"/>
        <v>5.922727272727273</v>
      </c>
      <c r="M60" s="15" t="str">
        <f t="shared" si="23"/>
        <v>TB</v>
      </c>
      <c r="N60" s="8" t="s">
        <v>3</v>
      </c>
      <c r="O60" s="11" t="str">
        <f t="shared" si="15"/>
        <v>2</v>
      </c>
      <c r="P60" s="11" t="str">
        <f t="shared" si="16"/>
        <v>1</v>
      </c>
      <c r="Q60" s="11" t="str">
        <f t="shared" si="17"/>
        <v>3</v>
      </c>
      <c r="R60" s="11" t="str">
        <f t="shared" si="18"/>
        <v>2.5</v>
      </c>
      <c r="S60" s="11" t="str">
        <f t="shared" si="19"/>
        <v>2</v>
      </c>
      <c r="T60" s="11" t="str">
        <f t="shared" si="20"/>
        <v>0</v>
      </c>
      <c r="U60" s="11" t="str">
        <f t="shared" si="21"/>
        <v>3</v>
      </c>
      <c r="V60" s="11" t="str">
        <f t="shared" si="22"/>
        <v>2.5</v>
      </c>
      <c r="W60" s="10">
        <f t="shared" si="24"/>
        <v>2.1</v>
      </c>
      <c r="X60" s="32" t="str">
        <f t="shared" si="25"/>
        <v>TB</v>
      </c>
      <c r="Y60" s="33" t="s">
        <v>3</v>
      </c>
      <c r="Z60" s="2"/>
    </row>
    <row r="61" spans="1:26" ht="21.75" customHeight="1">
      <c r="A61" s="7">
        <v>7</v>
      </c>
      <c r="B61" s="26" t="s">
        <v>18</v>
      </c>
      <c r="C61" s="27" t="s">
        <v>19</v>
      </c>
      <c r="D61" s="9">
        <v>6.9</v>
      </c>
      <c r="E61" s="9">
        <v>5.5</v>
      </c>
      <c r="F61" s="9">
        <v>7.8</v>
      </c>
      <c r="G61" s="9">
        <v>6.5</v>
      </c>
      <c r="H61" s="9">
        <v>7.5</v>
      </c>
      <c r="I61" s="9"/>
      <c r="J61" s="9">
        <v>8.2</v>
      </c>
      <c r="K61" s="9">
        <v>7.8</v>
      </c>
      <c r="L61" s="6">
        <f t="shared" si="14"/>
        <v>6.622727272727272</v>
      </c>
      <c r="M61" s="15" t="str">
        <f t="shared" si="23"/>
        <v>TB Kh¸</v>
      </c>
      <c r="N61" s="8" t="s">
        <v>57</v>
      </c>
      <c r="O61" s="11" t="str">
        <f t="shared" si="15"/>
        <v>2.5</v>
      </c>
      <c r="P61" s="11" t="str">
        <f t="shared" si="16"/>
        <v>2</v>
      </c>
      <c r="Q61" s="11" t="str">
        <f t="shared" si="17"/>
        <v>3</v>
      </c>
      <c r="R61" s="11" t="str">
        <f t="shared" si="18"/>
        <v>2.5</v>
      </c>
      <c r="S61" s="11" t="str">
        <f t="shared" si="19"/>
        <v>3</v>
      </c>
      <c r="T61" s="11" t="str">
        <f t="shared" si="20"/>
        <v>0</v>
      </c>
      <c r="U61" s="11" t="str">
        <f t="shared" si="21"/>
        <v>3.5</v>
      </c>
      <c r="V61" s="11" t="str">
        <f t="shared" si="22"/>
        <v>3</v>
      </c>
      <c r="W61" s="10">
        <f t="shared" si="24"/>
        <v>2.6</v>
      </c>
      <c r="X61" s="32" t="str">
        <f t="shared" si="25"/>
        <v>Kh¸</v>
      </c>
      <c r="Y61" s="33" t="s">
        <v>57</v>
      </c>
      <c r="Z61" s="2"/>
    </row>
    <row r="62" spans="1:26" ht="21.75" customHeight="1">
      <c r="A62" s="7">
        <v>8</v>
      </c>
      <c r="B62" s="26" t="s">
        <v>20</v>
      </c>
      <c r="C62" s="27" t="s">
        <v>21</v>
      </c>
      <c r="D62" s="9">
        <v>7.3</v>
      </c>
      <c r="E62" s="9">
        <v>4.9</v>
      </c>
      <c r="F62" s="9">
        <v>7.6</v>
      </c>
      <c r="G62" s="9">
        <v>6.5</v>
      </c>
      <c r="H62" s="9">
        <v>6.8</v>
      </c>
      <c r="I62" s="9"/>
      <c r="J62" s="9">
        <v>7.1</v>
      </c>
      <c r="K62" s="9">
        <v>7.1</v>
      </c>
      <c r="L62" s="6">
        <f t="shared" si="14"/>
        <v>6.204545454545454</v>
      </c>
      <c r="M62" s="15" t="str">
        <f t="shared" si="23"/>
        <v>TB Kh¸</v>
      </c>
      <c r="N62" s="8" t="s">
        <v>3</v>
      </c>
      <c r="O62" s="11" t="str">
        <f t="shared" si="15"/>
        <v>3</v>
      </c>
      <c r="P62" s="11" t="str">
        <f t="shared" si="16"/>
        <v>1</v>
      </c>
      <c r="Q62" s="11" t="str">
        <f t="shared" si="17"/>
        <v>3</v>
      </c>
      <c r="R62" s="11" t="str">
        <f t="shared" si="18"/>
        <v>2.5</v>
      </c>
      <c r="S62" s="11" t="str">
        <f t="shared" si="19"/>
        <v>2.5</v>
      </c>
      <c r="T62" s="11" t="str">
        <f t="shared" si="20"/>
        <v>0</v>
      </c>
      <c r="U62" s="11" t="str">
        <f t="shared" si="21"/>
        <v>3</v>
      </c>
      <c r="V62" s="11" t="str">
        <f t="shared" si="22"/>
        <v>3</v>
      </c>
      <c r="W62" s="10">
        <f t="shared" si="24"/>
        <v>2.4</v>
      </c>
      <c r="X62" s="32" t="str">
        <f t="shared" si="25"/>
        <v>TB</v>
      </c>
      <c r="Y62" s="33" t="s">
        <v>3</v>
      </c>
      <c r="Z62" s="2"/>
    </row>
    <row r="63" spans="1:26" ht="21.75" customHeight="1">
      <c r="A63" s="7">
        <v>9</v>
      </c>
      <c r="B63" s="26" t="s">
        <v>22</v>
      </c>
      <c r="C63" s="27" t="s">
        <v>23</v>
      </c>
      <c r="D63" s="9">
        <v>5.7</v>
      </c>
      <c r="E63" s="9">
        <v>5.2</v>
      </c>
      <c r="F63" s="9">
        <v>7.4</v>
      </c>
      <c r="G63" s="9">
        <v>7.1</v>
      </c>
      <c r="H63" s="9">
        <v>7.5</v>
      </c>
      <c r="I63" s="9"/>
      <c r="J63" s="9">
        <v>7.3</v>
      </c>
      <c r="K63" s="9">
        <v>7.5</v>
      </c>
      <c r="L63" s="6">
        <f t="shared" si="14"/>
        <v>6.35</v>
      </c>
      <c r="M63" s="15" t="str">
        <f t="shared" si="23"/>
        <v>TB Kh¸</v>
      </c>
      <c r="N63" s="8" t="s">
        <v>3</v>
      </c>
      <c r="O63" s="11" t="str">
        <f t="shared" si="15"/>
        <v>2</v>
      </c>
      <c r="P63" s="11" t="str">
        <f t="shared" si="16"/>
        <v>1.5</v>
      </c>
      <c r="Q63" s="11" t="str">
        <f t="shared" si="17"/>
        <v>3</v>
      </c>
      <c r="R63" s="11" t="str">
        <f t="shared" si="18"/>
        <v>3</v>
      </c>
      <c r="S63" s="11" t="str">
        <f t="shared" si="19"/>
        <v>3</v>
      </c>
      <c r="T63" s="11" t="str">
        <f t="shared" si="20"/>
        <v>0</v>
      </c>
      <c r="U63" s="11" t="str">
        <f t="shared" si="21"/>
        <v>3</v>
      </c>
      <c r="V63" s="11" t="str">
        <f t="shared" si="22"/>
        <v>3</v>
      </c>
      <c r="W63" s="10">
        <f t="shared" si="24"/>
        <v>2.5</v>
      </c>
      <c r="X63" s="32" t="str">
        <f t="shared" si="25"/>
        <v>Kh¸</v>
      </c>
      <c r="Y63" s="33" t="s">
        <v>3</v>
      </c>
      <c r="Z63" s="2"/>
    </row>
    <row r="64" spans="1:26" ht="21.75" customHeight="1">
      <c r="A64" s="7">
        <v>10</v>
      </c>
      <c r="B64" s="26" t="s">
        <v>24</v>
      </c>
      <c r="C64" s="27" t="s">
        <v>25</v>
      </c>
      <c r="D64" s="9">
        <v>4.3</v>
      </c>
      <c r="E64" s="9">
        <v>4.6</v>
      </c>
      <c r="F64" s="9">
        <v>7.6</v>
      </c>
      <c r="G64" s="9">
        <v>6.5</v>
      </c>
      <c r="H64" s="9">
        <v>7.9</v>
      </c>
      <c r="I64" s="9"/>
      <c r="J64" s="9">
        <v>6.9</v>
      </c>
      <c r="K64" s="9">
        <v>6.5</v>
      </c>
      <c r="L64" s="6">
        <f t="shared" si="14"/>
        <v>5.995454545454544</v>
      </c>
      <c r="M64" s="15" t="str">
        <f t="shared" si="23"/>
        <v>TB</v>
      </c>
      <c r="N64" s="8" t="s">
        <v>3</v>
      </c>
      <c r="O64" s="11" t="str">
        <f t="shared" si="15"/>
        <v>1</v>
      </c>
      <c r="P64" s="11" t="str">
        <f t="shared" si="16"/>
        <v>1</v>
      </c>
      <c r="Q64" s="11" t="str">
        <f t="shared" si="17"/>
        <v>3</v>
      </c>
      <c r="R64" s="11" t="str">
        <f t="shared" si="18"/>
        <v>2.5</v>
      </c>
      <c r="S64" s="11" t="str">
        <f t="shared" si="19"/>
        <v>3</v>
      </c>
      <c r="T64" s="11" t="str">
        <f t="shared" si="20"/>
        <v>0</v>
      </c>
      <c r="U64" s="11" t="str">
        <f t="shared" si="21"/>
        <v>2.5</v>
      </c>
      <c r="V64" s="11" t="str">
        <f t="shared" si="22"/>
        <v>2.5</v>
      </c>
      <c r="W64" s="10">
        <f t="shared" si="24"/>
        <v>2.2</v>
      </c>
      <c r="X64" s="32" t="str">
        <f t="shared" si="25"/>
        <v>TB</v>
      </c>
      <c r="Y64" s="33" t="s">
        <v>3</v>
      </c>
      <c r="Z64" s="2"/>
    </row>
    <row r="65" spans="1:26" ht="21.75" customHeight="1">
      <c r="A65" s="7">
        <v>11</v>
      </c>
      <c r="B65" s="26" t="s">
        <v>26</v>
      </c>
      <c r="C65" s="27" t="s">
        <v>27</v>
      </c>
      <c r="D65" s="9">
        <v>4.1</v>
      </c>
      <c r="E65" s="9">
        <v>4.5</v>
      </c>
      <c r="F65" s="9">
        <v>7.6</v>
      </c>
      <c r="G65" s="9">
        <v>6.5</v>
      </c>
      <c r="H65" s="9">
        <v>6</v>
      </c>
      <c r="I65" s="9"/>
      <c r="J65" s="9">
        <v>7.5</v>
      </c>
      <c r="K65" s="9">
        <v>5</v>
      </c>
      <c r="L65" s="6">
        <f t="shared" si="14"/>
        <v>5.5</v>
      </c>
      <c r="M65" s="15" t="str">
        <f t="shared" si="23"/>
        <v>TB</v>
      </c>
      <c r="N65" s="8" t="s">
        <v>3</v>
      </c>
      <c r="O65" s="11" t="str">
        <f t="shared" si="15"/>
        <v>1</v>
      </c>
      <c r="P65" s="11" t="str">
        <f t="shared" si="16"/>
        <v>1</v>
      </c>
      <c r="Q65" s="11" t="str">
        <f t="shared" si="17"/>
        <v>3</v>
      </c>
      <c r="R65" s="11" t="str">
        <f t="shared" si="18"/>
        <v>2.5</v>
      </c>
      <c r="S65" s="11" t="str">
        <f t="shared" si="19"/>
        <v>2</v>
      </c>
      <c r="T65" s="11" t="str">
        <f t="shared" si="20"/>
        <v>0</v>
      </c>
      <c r="U65" s="11" t="str">
        <f t="shared" si="21"/>
        <v>3</v>
      </c>
      <c r="V65" s="11" t="str">
        <f t="shared" si="22"/>
        <v>1.5</v>
      </c>
      <c r="W65" s="10">
        <f t="shared" si="24"/>
        <v>1.9</v>
      </c>
      <c r="X65" s="32" t="str">
        <f t="shared" si="25"/>
        <v>Yếu</v>
      </c>
      <c r="Y65" s="33" t="s">
        <v>3</v>
      </c>
      <c r="Z65" s="2"/>
    </row>
    <row r="66" spans="1:26" ht="21.75" customHeight="1">
      <c r="A66" s="7">
        <v>12</v>
      </c>
      <c r="B66" s="26" t="s">
        <v>28</v>
      </c>
      <c r="C66" s="27" t="s">
        <v>29</v>
      </c>
      <c r="D66" s="9">
        <v>2.2</v>
      </c>
      <c r="E66" s="9">
        <v>4.6</v>
      </c>
      <c r="F66" s="9">
        <v>7.5</v>
      </c>
      <c r="G66" s="9">
        <v>2.9</v>
      </c>
      <c r="H66" s="9">
        <v>5.8</v>
      </c>
      <c r="I66" s="9"/>
      <c r="J66" s="9">
        <v>6.9</v>
      </c>
      <c r="K66" s="9">
        <v>5.4</v>
      </c>
      <c r="L66" s="6">
        <f t="shared" si="14"/>
        <v>4.7681818181818185</v>
      </c>
      <c r="M66" s="15" t="str">
        <f t="shared" si="23"/>
        <v>YÕu</v>
      </c>
      <c r="N66" s="8" t="s">
        <v>3</v>
      </c>
      <c r="O66" s="11" t="str">
        <f t="shared" si="15"/>
        <v>0</v>
      </c>
      <c r="P66" s="11" t="str">
        <f t="shared" si="16"/>
        <v>1</v>
      </c>
      <c r="Q66" s="11" t="str">
        <f t="shared" si="17"/>
        <v>3</v>
      </c>
      <c r="R66" s="11" t="str">
        <f t="shared" si="18"/>
        <v>0</v>
      </c>
      <c r="S66" s="11" t="str">
        <f t="shared" si="19"/>
        <v>2</v>
      </c>
      <c r="T66" s="11" t="str">
        <f t="shared" si="20"/>
        <v>0</v>
      </c>
      <c r="U66" s="11" t="str">
        <f t="shared" si="21"/>
        <v>2.5</v>
      </c>
      <c r="V66" s="11" t="str">
        <f t="shared" si="22"/>
        <v>1.5</v>
      </c>
      <c r="W66" s="10">
        <f t="shared" si="24"/>
        <v>1.4</v>
      </c>
      <c r="X66" s="32" t="str">
        <f t="shared" si="25"/>
        <v>Yếu</v>
      </c>
      <c r="Y66" s="33" t="s">
        <v>3</v>
      </c>
      <c r="Z66" s="2"/>
    </row>
    <row r="67" spans="1:26" s="43" customFormat="1" ht="21.75" customHeight="1">
      <c r="A67" s="34">
        <v>13</v>
      </c>
      <c r="B67" s="35" t="s">
        <v>20</v>
      </c>
      <c r="C67" s="36" t="s">
        <v>30</v>
      </c>
      <c r="D67" s="37">
        <v>7.5</v>
      </c>
      <c r="E67" s="37">
        <v>5.2</v>
      </c>
      <c r="F67" s="37">
        <v>7.7</v>
      </c>
      <c r="G67" s="37">
        <v>7.5</v>
      </c>
      <c r="H67" s="37">
        <v>8.5</v>
      </c>
      <c r="I67" s="37"/>
      <c r="J67" s="37">
        <v>7.6</v>
      </c>
      <c r="K67" s="37">
        <v>7.4</v>
      </c>
      <c r="L67" s="22">
        <f t="shared" si="14"/>
        <v>6.818181818181818</v>
      </c>
      <c r="M67" s="38" t="str">
        <f t="shared" si="23"/>
        <v>TB Kh¸</v>
      </c>
      <c r="N67" s="39" t="s">
        <v>57</v>
      </c>
      <c r="O67" s="40" t="str">
        <f t="shared" si="15"/>
        <v>3</v>
      </c>
      <c r="P67" s="40" t="str">
        <f t="shared" si="16"/>
        <v>1.5</v>
      </c>
      <c r="Q67" s="40" t="str">
        <f t="shared" si="17"/>
        <v>3</v>
      </c>
      <c r="R67" s="40" t="str">
        <f t="shared" si="18"/>
        <v>3</v>
      </c>
      <c r="S67" s="40" t="str">
        <f t="shared" si="19"/>
        <v>4</v>
      </c>
      <c r="T67" s="40" t="str">
        <f t="shared" si="20"/>
        <v>0</v>
      </c>
      <c r="U67" s="40" t="str">
        <f t="shared" si="21"/>
        <v>3</v>
      </c>
      <c r="V67" s="40" t="str">
        <f t="shared" si="22"/>
        <v>3</v>
      </c>
      <c r="W67" s="10">
        <f t="shared" si="24"/>
        <v>2.8</v>
      </c>
      <c r="X67" s="32" t="str">
        <f t="shared" si="25"/>
        <v>Kh¸</v>
      </c>
      <c r="Y67" s="41" t="s">
        <v>57</v>
      </c>
      <c r="Z67" s="42"/>
    </row>
    <row r="69" spans="2:18" s="4" customFormat="1" ht="16.5">
      <c r="B69" s="19" t="s">
        <v>7</v>
      </c>
      <c r="C69" s="16"/>
      <c r="R69" s="4" t="s">
        <v>5</v>
      </c>
    </row>
    <row r="71" s="44" customFormat="1" ht="33.75" customHeight="1">
      <c r="R71" s="45" t="s">
        <v>47</v>
      </c>
    </row>
  </sheetData>
  <sheetProtection/>
  <mergeCells count="27">
    <mergeCell ref="A28:A29"/>
    <mergeCell ref="B28:C29"/>
    <mergeCell ref="D28:D29"/>
    <mergeCell ref="E28:E29"/>
    <mergeCell ref="J28:J29"/>
    <mergeCell ref="F28:F29"/>
    <mergeCell ref="G28:G29"/>
    <mergeCell ref="H28:H29"/>
    <mergeCell ref="I28:I29"/>
    <mergeCell ref="O2:X2"/>
    <mergeCell ref="D2:M2"/>
    <mergeCell ref="A1:V1"/>
    <mergeCell ref="B3:C4"/>
    <mergeCell ref="A3:A5"/>
    <mergeCell ref="D3:N3"/>
    <mergeCell ref="O3:V3"/>
    <mergeCell ref="X3:Y3"/>
    <mergeCell ref="N4:N5"/>
    <mergeCell ref="A50:V50"/>
    <mergeCell ref="D51:M51"/>
    <mergeCell ref="O51:X51"/>
    <mergeCell ref="A52:A54"/>
    <mergeCell ref="B52:C53"/>
    <mergeCell ref="D52:N52"/>
    <mergeCell ref="O52:V52"/>
    <mergeCell ref="X52:Y52"/>
    <mergeCell ref="N53:N54"/>
  </mergeCells>
  <printOptions/>
  <pageMargins left="0.39" right="0" top="0.23" bottom="0.5" header="0.19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7.00390625" style="0" customWidth="1"/>
    <col min="4" max="4" width="4.7109375" style="0" customWidth="1"/>
    <col min="5" max="5" width="3.8515625" style="0" customWidth="1"/>
    <col min="6" max="6" width="4.421875" style="0" customWidth="1"/>
    <col min="7" max="9" width="4.140625" style="0" customWidth="1"/>
    <col min="10" max="10" width="3.57421875" style="0" customWidth="1"/>
    <col min="11" max="11" width="5.57421875" style="0" customWidth="1"/>
    <col min="12" max="12" width="6.00390625" style="0" customWidth="1"/>
    <col min="13" max="13" width="5.140625" style="0" customWidth="1"/>
    <col min="14" max="15" width="4.8515625" style="0" customWidth="1"/>
    <col min="16" max="17" width="4.57421875" style="0" customWidth="1"/>
    <col min="18" max="18" width="4.421875" style="0" customWidth="1"/>
    <col min="19" max="19" width="3.8515625" style="0" customWidth="1"/>
    <col min="20" max="20" width="4.421875" style="0" customWidth="1"/>
    <col min="21" max="21" width="7.57421875" style="0" customWidth="1"/>
    <col min="22" max="22" width="5.140625" style="0" customWidth="1"/>
    <col min="23" max="23" width="4.8515625" style="0" customWidth="1"/>
  </cols>
  <sheetData>
    <row r="1" spans="1:21" s="1" customFormat="1" ht="27.7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20"/>
    </row>
    <row r="2" spans="2:22" s="1" customFormat="1" ht="25.5" customHeight="1">
      <c r="B2" s="3"/>
      <c r="C2" s="3"/>
      <c r="D2" s="103" t="s">
        <v>4</v>
      </c>
      <c r="E2" s="103"/>
      <c r="F2" s="103"/>
      <c r="G2" s="103"/>
      <c r="H2" s="103"/>
      <c r="I2" s="103"/>
      <c r="J2" s="103"/>
      <c r="K2" s="103"/>
      <c r="L2" s="103"/>
      <c r="N2" s="104" t="s">
        <v>0</v>
      </c>
      <c r="O2" s="104"/>
      <c r="P2" s="104"/>
      <c r="Q2" s="104"/>
      <c r="R2" s="104"/>
      <c r="S2" s="104"/>
      <c r="T2" s="104"/>
      <c r="U2" s="104"/>
      <c r="V2" s="104"/>
    </row>
    <row r="3" spans="1:23" s="1" customFormat="1" ht="16.5">
      <c r="A3" s="105" t="s">
        <v>44</v>
      </c>
      <c r="B3" s="108" t="s">
        <v>6</v>
      </c>
      <c r="C3" s="109"/>
      <c r="D3" s="112" t="s">
        <v>46</v>
      </c>
      <c r="E3" s="112"/>
      <c r="F3" s="112"/>
      <c r="G3" s="112"/>
      <c r="H3" s="112"/>
      <c r="I3" s="112"/>
      <c r="J3" s="112"/>
      <c r="K3" s="112"/>
      <c r="L3" s="112"/>
      <c r="M3" s="112"/>
      <c r="N3" s="113" t="s">
        <v>46</v>
      </c>
      <c r="O3" s="113"/>
      <c r="P3" s="113"/>
      <c r="Q3" s="113"/>
      <c r="R3" s="113"/>
      <c r="S3" s="113"/>
      <c r="T3" s="113"/>
      <c r="U3" s="21"/>
      <c r="V3" s="114"/>
      <c r="W3" s="114"/>
    </row>
    <row r="4" spans="1:23" s="1" customFormat="1" ht="78.75" customHeight="1">
      <c r="A4" s="106"/>
      <c r="B4" s="110"/>
      <c r="C4" s="111"/>
      <c r="D4" s="28" t="s">
        <v>65</v>
      </c>
      <c r="E4" s="28" t="s">
        <v>62</v>
      </c>
      <c r="F4" s="28" t="s">
        <v>63</v>
      </c>
      <c r="G4" s="28" t="s">
        <v>64</v>
      </c>
      <c r="H4" s="28" t="s">
        <v>35</v>
      </c>
      <c r="I4" s="28" t="s">
        <v>66</v>
      </c>
      <c r="J4" s="28" t="s">
        <v>67</v>
      </c>
      <c r="K4" s="28" t="s">
        <v>43</v>
      </c>
      <c r="L4" s="12" t="s">
        <v>1</v>
      </c>
      <c r="M4" s="115" t="s">
        <v>2</v>
      </c>
      <c r="N4" s="29" t="s">
        <v>65</v>
      </c>
      <c r="O4" s="29" t="s">
        <v>68</v>
      </c>
      <c r="P4" s="29" t="s">
        <v>63</v>
      </c>
      <c r="Q4" s="28" t="s">
        <v>64</v>
      </c>
      <c r="R4" s="29" t="s">
        <v>35</v>
      </c>
      <c r="S4" s="28" t="s">
        <v>66</v>
      </c>
      <c r="T4" s="28" t="s">
        <v>67</v>
      </c>
      <c r="U4" s="29" t="s">
        <v>43</v>
      </c>
      <c r="V4" s="30" t="s">
        <v>41</v>
      </c>
      <c r="W4" s="30" t="s">
        <v>42</v>
      </c>
    </row>
    <row r="5" spans="1:23" s="1" customFormat="1" ht="21.75" customHeight="1">
      <c r="A5" s="107"/>
      <c r="B5" s="17"/>
      <c r="C5" s="18"/>
      <c r="D5" s="13">
        <v>2</v>
      </c>
      <c r="E5" s="13">
        <v>4</v>
      </c>
      <c r="F5" s="13">
        <v>2</v>
      </c>
      <c r="G5" s="13">
        <v>3</v>
      </c>
      <c r="H5" s="13">
        <v>3</v>
      </c>
      <c r="I5" s="13">
        <v>3</v>
      </c>
      <c r="J5" s="13">
        <v>3</v>
      </c>
      <c r="K5" s="13">
        <f>SUM(D5:J5)</f>
        <v>20</v>
      </c>
      <c r="L5" s="31"/>
      <c r="M5" s="116"/>
      <c r="N5" s="13">
        <v>2</v>
      </c>
      <c r="O5" s="13">
        <v>4</v>
      </c>
      <c r="P5" s="13">
        <v>2</v>
      </c>
      <c r="Q5" s="13">
        <v>3</v>
      </c>
      <c r="R5" s="13">
        <v>3</v>
      </c>
      <c r="S5" s="13">
        <v>3</v>
      </c>
      <c r="T5" s="13">
        <v>3</v>
      </c>
      <c r="U5" s="13">
        <v>20</v>
      </c>
      <c r="V5" s="14"/>
      <c r="W5" s="14"/>
    </row>
    <row r="6" spans="1:24" s="1" customFormat="1" ht="21.75" customHeight="1">
      <c r="A6" s="23">
        <v>1</v>
      </c>
      <c r="B6" s="24" t="s">
        <v>8</v>
      </c>
      <c r="C6" s="25" t="s">
        <v>9</v>
      </c>
      <c r="D6" s="6">
        <v>6.4</v>
      </c>
      <c r="E6" s="6">
        <v>5.2</v>
      </c>
      <c r="F6" s="6">
        <v>7.4</v>
      </c>
      <c r="G6" s="6">
        <v>6.5</v>
      </c>
      <c r="H6" s="6">
        <v>5.7</v>
      </c>
      <c r="I6" s="6">
        <v>7.6</v>
      </c>
      <c r="J6" s="6">
        <v>5.6</v>
      </c>
      <c r="K6" s="6">
        <f>(D6*$D$5+E6*$E$5+F6*$F$5+G6*$G$5+H6*$H$5+I6*$I$5+J6*$J$5)/20</f>
        <v>6.2299999999999995</v>
      </c>
      <c r="L6" s="15" t="str">
        <f>IF(K6&gt;=9,"XuÊt s¾c",IF(K6&gt;=8,"Giái",IF(K6&gt;=7,"Kh¸",IF(K6&gt;=6,"TB Kh¸",IF(K6&gt;=5,"TB","YÕu")))))</f>
        <v>TB Kh¸</v>
      </c>
      <c r="M6" s="5" t="s">
        <v>3</v>
      </c>
      <c r="N6" s="10" t="str">
        <f>IF(D6&gt;=9.5,"4,5",IF(D6&gt;=8.5,"4",IF(D6&gt;=8,"3,5",IF(D6&gt;=7,"3",IF(D6&gt;=6.5,"2,5",IF(D6&gt;=5.5,"2",IF(D6&gt;=5,"1,5",IF(D6&gt;=4,"1","0"))))))))</f>
        <v>2</v>
      </c>
      <c r="O6" s="10" t="str">
        <f>IF(E6&gt;=9.5,"4.5",IF(E6&gt;=8.5,"4",IF(E6&gt;=8,"3.5",IF(E6&gt;=7,"3",IF(E6&gt;=6.5,"2.5",IF(E6&gt;=5.5,"2",IF(E6&gt;=5,"1,5",IF(E6&gt;=4,"1","0"))))))))</f>
        <v>1,5</v>
      </c>
      <c r="P6" s="10" t="str">
        <f aca="true" t="shared" si="0" ref="P6:P18">IF(F6&gt;=9.5,"4.5",IF(F6&gt;=8.5,"4",IF(F6&gt;=8,"3.5",IF(F6&gt;=7,"3",IF(F6&gt;=6.5,"2.5",IF(F6&gt;=5.5,"2",IF(F6&gt;=5,"1.5",IF(F6&gt;=4,"1","0"))))))))</f>
        <v>3</v>
      </c>
      <c r="Q6" s="10" t="str">
        <f>IF(G6&gt;=9.5,"4.5",IF(G6&gt;=8.5,"4",IF(G6&gt;=8,"3.5",IF(G6&gt;=7,"3",IF(G6&gt;=6.5,"2,5",IF(G6&gt;=5.5,"2",IF(G6&gt;=5,"1.5",IF(G6&gt;=4,"1","0"))))))))</f>
        <v>2,5</v>
      </c>
      <c r="R6" s="10" t="str">
        <f>IF(H6&gt;=9.5,"4,5",IF(H6&gt;=8.5,"4",IF(H6&gt;=8,"3,5",IF(H6&gt;=7,"3",IF(H6&gt;=6.5,"2,5",IF(H6&gt;=5.5,"2",IF(H6&gt;=5,"1,5",IF(H6&gt;=4,"1","0"))))))))</f>
        <v>2</v>
      </c>
      <c r="S6" s="10" t="str">
        <f>IF(I6&gt;=9.5,"4,5",IF(I6&gt;=8.5,"4",IF(I6&gt;=8,"3,5",IF(I6&gt;=7,"3",IF(I6&gt;=6.5,"2,5",IF(I6&gt;=5.5,"2",IF(I6&gt;=5,"1,5",IF(I6&gt;=4,"1","0"))))))))</f>
        <v>3</v>
      </c>
      <c r="T6" s="10" t="str">
        <f>IF(J6&gt;=9.5,"4,5",IF(J6&gt;=8.5,"4",IF(J6&gt;=8,"3,5",IF(J6&gt;=7,"3",IF(J6&gt;=6.5,"2,5",IF(J6&gt;=5.5,"2",IF(J6&gt;=5,"1,5",IF(J6&gt;=4,"1","0"))))))))</f>
        <v>2</v>
      </c>
      <c r="U6" s="10" t="e">
        <f>(N6*2+O6*4+P6*2+Q6*3+R6*3+S6*3+T6*3)/20</f>
        <v>#VALUE!</v>
      </c>
      <c r="V6" s="32" t="e">
        <f>IF(U6&gt;=3.6,"XuÊt s¾c",IF(U6&gt;=3.2,"Giái",IF(U6&gt;=2.5,"Kh¸",IF(U6&gt;=2,"TB",IF(U6&gt;=1,"Yếu","Kém")))))</f>
        <v>#VALUE!</v>
      </c>
      <c r="W6" s="32" t="s">
        <v>3</v>
      </c>
      <c r="X6" s="2"/>
    </row>
    <row r="7" spans="1:24" s="1" customFormat="1" ht="21.75" customHeight="1">
      <c r="A7" s="7">
        <v>2</v>
      </c>
      <c r="B7" s="26" t="s">
        <v>10</v>
      </c>
      <c r="C7" s="27" t="s">
        <v>11</v>
      </c>
      <c r="D7" s="9">
        <v>7.4</v>
      </c>
      <c r="E7" s="9">
        <v>5.1</v>
      </c>
      <c r="F7" s="9">
        <v>7.7</v>
      </c>
      <c r="G7" s="9">
        <v>6.5</v>
      </c>
      <c r="H7" s="9">
        <v>7.8</v>
      </c>
      <c r="I7" s="9">
        <v>7.5</v>
      </c>
      <c r="J7" s="9">
        <v>5.9</v>
      </c>
      <c r="K7" s="6">
        <f aca="true" t="shared" si="1" ref="K7:K18">(D7*$D$5+E7*$E$5+F7*$F$5+G7*$G$5+H7*$H$5+I7*$I$5+J7*$J$5)/20</f>
        <v>6.685</v>
      </c>
      <c r="L7" s="15" t="str">
        <f aca="true" t="shared" si="2" ref="L7:L18">IF(K7&gt;=9,"XuÊt s¾c",IF(K7&gt;=8,"Giái",IF(K7&gt;=7,"Kh¸",IF(K7&gt;=6,"TB Kh¸",IF(K7&gt;=5,"TB","YÕu")))))</f>
        <v>TB Kh¸</v>
      </c>
      <c r="M7" s="8" t="s">
        <v>3</v>
      </c>
      <c r="N7" s="10" t="str">
        <f aca="true" t="shared" si="3" ref="N7:N18">IF(D7&gt;=9.5,"4,5",IF(D7&gt;=8.5,"4",IF(D7&gt;=8,"3,5",IF(D7&gt;=7,"3",IF(D7&gt;=6.5,"2,5",IF(D7&gt;=5.5,"2",IF(D7&gt;=5,"1,5",IF(D7&gt;=4,"1","0"))))))))</f>
        <v>3</v>
      </c>
      <c r="O7" s="10" t="str">
        <f aca="true" t="shared" si="4" ref="O7:O18">IF(E7&gt;=9.5,"4.5",IF(E7&gt;=8.5,"4",IF(E7&gt;=8,"3.5",IF(E7&gt;=7,"3",IF(E7&gt;=6.5,"2.5",IF(E7&gt;=5.5,"2",IF(E7&gt;=5,"1,5",IF(E7&gt;=4,"1","0"))))))))</f>
        <v>1,5</v>
      </c>
      <c r="P7" s="11" t="str">
        <f t="shared" si="0"/>
        <v>3</v>
      </c>
      <c r="Q7" s="10" t="str">
        <f aca="true" t="shared" si="5" ref="Q7:Q18">IF(G7&gt;=9.5,"4.5",IF(G7&gt;=8.5,"4",IF(G7&gt;=8,"3.5",IF(G7&gt;=7,"3",IF(G7&gt;=6.5,"2,5",IF(G7&gt;=5.5,"2",IF(G7&gt;=5,"1.5",IF(G7&gt;=4,"1","0"))))))))</f>
        <v>2,5</v>
      </c>
      <c r="R7" s="10" t="str">
        <f aca="true" t="shared" si="6" ref="R7:R18">IF(H7&gt;=9.5,"4,5",IF(H7&gt;=8.5,"4",IF(H7&gt;=8,"3,5",IF(H7&gt;=7,"3",IF(H7&gt;=6.5,"2,5",IF(H7&gt;=5.5,"2",IF(H7&gt;=5,"1,5",IF(H7&gt;=4,"1","0"))))))))</f>
        <v>3</v>
      </c>
      <c r="S7" s="10" t="str">
        <f aca="true" t="shared" si="7" ref="S7:S18">IF(I7&gt;=9.5,"4,5",IF(I7&gt;=8.5,"4",IF(I7&gt;=8,"3,5",IF(I7&gt;=7,"3",IF(I7&gt;=6.5,"2,5",IF(I7&gt;=5.5,"2",IF(I7&gt;=5,"1,5",IF(I7&gt;=4,"1","0"))))))))</f>
        <v>3</v>
      </c>
      <c r="T7" s="10" t="str">
        <f aca="true" t="shared" si="8" ref="T7:T18">IF(J7&gt;=9.5,"4,5",IF(J7&gt;=8.5,"4",IF(J7&gt;=8,"3,5",IF(J7&gt;=7,"3",IF(J7&gt;=6.5,"2,5",IF(J7&gt;=5.5,"2",IF(J7&gt;=5,"1,5",IF(J7&gt;=4,"1","0"))))))))</f>
        <v>2</v>
      </c>
      <c r="U7" s="10" t="e">
        <f aca="true" t="shared" si="9" ref="U7:U18">(N7*2+O7*4+P7*2+Q7*3+R7*3+S7*3+T7*3)/20</f>
        <v>#VALUE!</v>
      </c>
      <c r="V7" s="32" t="e">
        <f aca="true" t="shared" si="10" ref="V7:V18">IF(U7&gt;=3.6,"XuÊt s¾c",IF(U7&gt;=3.2,"Giái",IF(U7&gt;=2.5,"Kh¸",IF(U7&gt;=2,"TB",IF(U7&gt;=1,"Yếu","Kém")))))</f>
        <v>#VALUE!</v>
      </c>
      <c r="W7" s="33" t="s">
        <v>3</v>
      </c>
      <c r="X7" s="2"/>
    </row>
    <row r="8" spans="1:24" s="1" customFormat="1" ht="21.75" customHeight="1">
      <c r="A8" s="7">
        <v>3</v>
      </c>
      <c r="B8" s="26" t="s">
        <v>12</v>
      </c>
      <c r="C8" s="27" t="s">
        <v>11</v>
      </c>
      <c r="D8" s="9">
        <v>6.8</v>
      </c>
      <c r="E8" s="9">
        <v>4.6</v>
      </c>
      <c r="F8" s="9">
        <v>7.8</v>
      </c>
      <c r="G8" s="9">
        <v>6.5</v>
      </c>
      <c r="H8" s="9">
        <v>7.8</v>
      </c>
      <c r="I8" s="9">
        <v>6.9</v>
      </c>
      <c r="J8" s="9">
        <v>6.5</v>
      </c>
      <c r="K8" s="6">
        <f t="shared" si="1"/>
        <v>6.534999999999999</v>
      </c>
      <c r="L8" s="15" t="str">
        <f t="shared" si="2"/>
        <v>TB Kh¸</v>
      </c>
      <c r="M8" s="8" t="s">
        <v>3</v>
      </c>
      <c r="N8" s="10" t="str">
        <f t="shared" si="3"/>
        <v>2,5</v>
      </c>
      <c r="O8" s="10" t="str">
        <f t="shared" si="4"/>
        <v>1</v>
      </c>
      <c r="P8" s="11" t="str">
        <f t="shared" si="0"/>
        <v>3</v>
      </c>
      <c r="Q8" s="10" t="str">
        <f t="shared" si="5"/>
        <v>2,5</v>
      </c>
      <c r="R8" s="10" t="str">
        <f t="shared" si="6"/>
        <v>3</v>
      </c>
      <c r="S8" s="10" t="str">
        <f t="shared" si="7"/>
        <v>2,5</v>
      </c>
      <c r="T8" s="10" t="str">
        <f t="shared" si="8"/>
        <v>2,5</v>
      </c>
      <c r="U8" s="10" t="e">
        <f t="shared" si="9"/>
        <v>#VALUE!</v>
      </c>
      <c r="V8" s="32" t="e">
        <f t="shared" si="10"/>
        <v>#VALUE!</v>
      </c>
      <c r="W8" s="33" t="s">
        <v>3</v>
      </c>
      <c r="X8" s="2"/>
    </row>
    <row r="9" spans="1:24" s="1" customFormat="1" ht="21.75" customHeight="1">
      <c r="A9" s="7">
        <v>4</v>
      </c>
      <c r="B9" s="26" t="s">
        <v>13</v>
      </c>
      <c r="C9" s="27" t="s">
        <v>14</v>
      </c>
      <c r="D9" s="9">
        <v>6.9</v>
      </c>
      <c r="E9" s="9">
        <v>4.8</v>
      </c>
      <c r="F9" s="9">
        <v>7.6</v>
      </c>
      <c r="G9" s="9">
        <v>6.5</v>
      </c>
      <c r="H9" s="9">
        <v>7.1</v>
      </c>
      <c r="I9" s="9">
        <v>7</v>
      </c>
      <c r="J9" s="9">
        <v>5.9</v>
      </c>
      <c r="K9" s="6">
        <f t="shared" si="1"/>
        <v>6.385</v>
      </c>
      <c r="L9" s="15" t="str">
        <f t="shared" si="2"/>
        <v>TB Kh¸</v>
      </c>
      <c r="M9" s="8" t="s">
        <v>3</v>
      </c>
      <c r="N9" s="10" t="str">
        <f t="shared" si="3"/>
        <v>2,5</v>
      </c>
      <c r="O9" s="10" t="str">
        <f t="shared" si="4"/>
        <v>1</v>
      </c>
      <c r="P9" s="11" t="str">
        <f t="shared" si="0"/>
        <v>3</v>
      </c>
      <c r="Q9" s="10" t="str">
        <f t="shared" si="5"/>
        <v>2,5</v>
      </c>
      <c r="R9" s="10" t="str">
        <f t="shared" si="6"/>
        <v>3</v>
      </c>
      <c r="S9" s="10" t="str">
        <f t="shared" si="7"/>
        <v>3</v>
      </c>
      <c r="T9" s="10" t="str">
        <f t="shared" si="8"/>
        <v>2</v>
      </c>
      <c r="U9" s="10" t="e">
        <f t="shared" si="9"/>
        <v>#VALUE!</v>
      </c>
      <c r="V9" s="32" t="e">
        <f t="shared" si="10"/>
        <v>#VALUE!</v>
      </c>
      <c r="W9" s="33" t="s">
        <v>3</v>
      </c>
      <c r="X9" s="2"/>
    </row>
    <row r="10" spans="1:24" s="1" customFormat="1" ht="21.75" customHeight="1">
      <c r="A10" s="7">
        <v>5</v>
      </c>
      <c r="B10" s="26" t="s">
        <v>15</v>
      </c>
      <c r="C10" s="27" t="s">
        <v>16</v>
      </c>
      <c r="D10" s="9">
        <v>6.5</v>
      </c>
      <c r="E10" s="9">
        <v>4.3</v>
      </c>
      <c r="F10" s="9">
        <v>7.4</v>
      </c>
      <c r="G10" s="9">
        <v>6.5</v>
      </c>
      <c r="H10" s="9">
        <v>7.5</v>
      </c>
      <c r="I10" s="9">
        <v>7.2</v>
      </c>
      <c r="J10" s="9">
        <v>7.1</v>
      </c>
      <c r="K10" s="6">
        <f t="shared" si="1"/>
        <v>6.494999999999999</v>
      </c>
      <c r="L10" s="15" t="str">
        <f t="shared" si="2"/>
        <v>TB Kh¸</v>
      </c>
      <c r="M10" s="8" t="s">
        <v>3</v>
      </c>
      <c r="N10" s="10" t="str">
        <f t="shared" si="3"/>
        <v>2,5</v>
      </c>
      <c r="O10" s="10" t="str">
        <f t="shared" si="4"/>
        <v>1</v>
      </c>
      <c r="P10" s="11" t="str">
        <f t="shared" si="0"/>
        <v>3</v>
      </c>
      <c r="Q10" s="10" t="str">
        <f t="shared" si="5"/>
        <v>2,5</v>
      </c>
      <c r="R10" s="10" t="str">
        <f t="shared" si="6"/>
        <v>3</v>
      </c>
      <c r="S10" s="10" t="str">
        <f t="shared" si="7"/>
        <v>3</v>
      </c>
      <c r="T10" s="10" t="str">
        <f t="shared" si="8"/>
        <v>3</v>
      </c>
      <c r="U10" s="10" t="e">
        <f t="shared" si="9"/>
        <v>#VALUE!</v>
      </c>
      <c r="V10" s="32" t="e">
        <f t="shared" si="10"/>
        <v>#VALUE!</v>
      </c>
      <c r="W10" s="33" t="s">
        <v>3</v>
      </c>
      <c r="X10" s="2"/>
    </row>
    <row r="11" spans="1:24" s="1" customFormat="1" ht="21.75" customHeight="1">
      <c r="A11" s="7">
        <v>6</v>
      </c>
      <c r="B11" s="26" t="s">
        <v>13</v>
      </c>
      <c r="C11" s="27" t="s">
        <v>17</v>
      </c>
      <c r="D11" s="9">
        <v>6.4</v>
      </c>
      <c r="E11" s="9">
        <v>4.6</v>
      </c>
      <c r="F11" s="9">
        <v>7.6</v>
      </c>
      <c r="G11" s="9">
        <v>6.5</v>
      </c>
      <c r="H11" s="9">
        <v>6</v>
      </c>
      <c r="I11" s="9">
        <v>7.5</v>
      </c>
      <c r="J11" s="9">
        <v>6.5</v>
      </c>
      <c r="K11" s="6">
        <f>(D11*$D$5+E11*$E$5+F11*$F$5+G11*$G$5+H11*$H$5+I11*$I$5+J11*$J$5)/20</f>
        <v>6.295</v>
      </c>
      <c r="L11" s="15" t="str">
        <f t="shared" si="2"/>
        <v>TB Kh¸</v>
      </c>
      <c r="M11" s="8" t="s">
        <v>3</v>
      </c>
      <c r="N11" s="10" t="str">
        <f t="shared" si="3"/>
        <v>2</v>
      </c>
      <c r="O11" s="10" t="str">
        <f t="shared" si="4"/>
        <v>1</v>
      </c>
      <c r="P11" s="11" t="str">
        <f t="shared" si="0"/>
        <v>3</v>
      </c>
      <c r="Q11" s="10" t="str">
        <f t="shared" si="5"/>
        <v>2,5</v>
      </c>
      <c r="R11" s="10" t="str">
        <f t="shared" si="6"/>
        <v>2</v>
      </c>
      <c r="S11" s="10" t="str">
        <f t="shared" si="7"/>
        <v>3</v>
      </c>
      <c r="T11" s="10" t="str">
        <f t="shared" si="8"/>
        <v>2,5</v>
      </c>
      <c r="U11" s="10" t="e">
        <f t="shared" si="9"/>
        <v>#VALUE!</v>
      </c>
      <c r="V11" s="32" t="e">
        <f t="shared" si="10"/>
        <v>#VALUE!</v>
      </c>
      <c r="W11" s="33" t="s">
        <v>3</v>
      </c>
      <c r="X11" s="2"/>
    </row>
    <row r="12" spans="1:24" s="1" customFormat="1" ht="21.75" customHeight="1">
      <c r="A12" s="7">
        <v>7</v>
      </c>
      <c r="B12" s="26" t="s">
        <v>18</v>
      </c>
      <c r="C12" s="27" t="s">
        <v>19</v>
      </c>
      <c r="D12" s="9">
        <v>6.9</v>
      </c>
      <c r="E12" s="9">
        <v>5.5</v>
      </c>
      <c r="F12" s="9">
        <v>7.8</v>
      </c>
      <c r="G12" s="9">
        <v>6.5</v>
      </c>
      <c r="H12" s="9">
        <v>7.5</v>
      </c>
      <c r="I12" s="9">
        <v>8.2</v>
      </c>
      <c r="J12" s="9">
        <v>7.8</v>
      </c>
      <c r="K12" s="6">
        <f t="shared" si="1"/>
        <v>7.07</v>
      </c>
      <c r="L12" s="15" t="str">
        <f t="shared" si="2"/>
        <v>Kh¸</v>
      </c>
      <c r="M12" s="8" t="s">
        <v>57</v>
      </c>
      <c r="N12" s="10" t="str">
        <f t="shared" si="3"/>
        <v>2,5</v>
      </c>
      <c r="O12" s="10" t="str">
        <f t="shared" si="4"/>
        <v>2</v>
      </c>
      <c r="P12" s="11" t="str">
        <f t="shared" si="0"/>
        <v>3</v>
      </c>
      <c r="Q12" s="10" t="str">
        <f t="shared" si="5"/>
        <v>2,5</v>
      </c>
      <c r="R12" s="10" t="str">
        <f t="shared" si="6"/>
        <v>3</v>
      </c>
      <c r="S12" s="10" t="str">
        <f t="shared" si="7"/>
        <v>3,5</v>
      </c>
      <c r="T12" s="10" t="str">
        <f t="shared" si="8"/>
        <v>3</v>
      </c>
      <c r="U12" s="10" t="e">
        <f t="shared" si="9"/>
        <v>#VALUE!</v>
      </c>
      <c r="V12" s="32" t="e">
        <f t="shared" si="10"/>
        <v>#VALUE!</v>
      </c>
      <c r="W12" s="33" t="s">
        <v>57</v>
      </c>
      <c r="X12" s="2"/>
    </row>
    <row r="13" spans="1:24" s="1" customFormat="1" ht="21.75" customHeight="1">
      <c r="A13" s="7">
        <v>8</v>
      </c>
      <c r="B13" s="26" t="s">
        <v>20</v>
      </c>
      <c r="C13" s="27" t="s">
        <v>21</v>
      </c>
      <c r="D13" s="9">
        <v>7.3</v>
      </c>
      <c r="E13" s="9">
        <v>4.9</v>
      </c>
      <c r="F13" s="9">
        <v>7.6</v>
      </c>
      <c r="G13" s="9">
        <v>6.5</v>
      </c>
      <c r="H13" s="9">
        <v>6.8</v>
      </c>
      <c r="I13" s="9">
        <v>7.1</v>
      </c>
      <c r="J13" s="9">
        <v>7.1</v>
      </c>
      <c r="K13" s="6">
        <f t="shared" si="1"/>
        <v>6.595000000000001</v>
      </c>
      <c r="L13" s="15" t="str">
        <f t="shared" si="2"/>
        <v>TB Kh¸</v>
      </c>
      <c r="M13" s="8" t="s">
        <v>3</v>
      </c>
      <c r="N13" s="10" t="str">
        <f t="shared" si="3"/>
        <v>3</v>
      </c>
      <c r="O13" s="10" t="str">
        <f t="shared" si="4"/>
        <v>1</v>
      </c>
      <c r="P13" s="11" t="str">
        <f t="shared" si="0"/>
        <v>3</v>
      </c>
      <c r="Q13" s="10" t="str">
        <f t="shared" si="5"/>
        <v>2,5</v>
      </c>
      <c r="R13" s="10" t="str">
        <f t="shared" si="6"/>
        <v>2,5</v>
      </c>
      <c r="S13" s="10" t="str">
        <f t="shared" si="7"/>
        <v>3</v>
      </c>
      <c r="T13" s="10" t="str">
        <f t="shared" si="8"/>
        <v>3</v>
      </c>
      <c r="U13" s="10" t="e">
        <f t="shared" si="9"/>
        <v>#VALUE!</v>
      </c>
      <c r="V13" s="32" t="e">
        <f t="shared" si="10"/>
        <v>#VALUE!</v>
      </c>
      <c r="W13" s="33" t="s">
        <v>3</v>
      </c>
      <c r="X13" s="2"/>
    </row>
    <row r="14" spans="1:24" s="1" customFormat="1" ht="21.75" customHeight="1">
      <c r="A14" s="7">
        <v>9</v>
      </c>
      <c r="B14" s="26" t="s">
        <v>74</v>
      </c>
      <c r="C14" s="27" t="s">
        <v>23</v>
      </c>
      <c r="D14" s="9">
        <v>5.7</v>
      </c>
      <c r="E14" s="9">
        <v>5.2</v>
      </c>
      <c r="F14" s="9">
        <v>7.4</v>
      </c>
      <c r="G14" s="9">
        <v>7.1</v>
      </c>
      <c r="H14" s="9">
        <v>7.5</v>
      </c>
      <c r="I14" s="9">
        <v>7.3</v>
      </c>
      <c r="J14" s="9">
        <v>7.5</v>
      </c>
      <c r="K14" s="6">
        <f t="shared" si="1"/>
        <v>6.76</v>
      </c>
      <c r="L14" s="15" t="str">
        <f t="shared" si="2"/>
        <v>TB Kh¸</v>
      </c>
      <c r="M14" s="8" t="s">
        <v>3</v>
      </c>
      <c r="N14" s="10" t="str">
        <f t="shared" si="3"/>
        <v>2</v>
      </c>
      <c r="O14" s="10" t="str">
        <f t="shared" si="4"/>
        <v>1,5</v>
      </c>
      <c r="P14" s="11" t="str">
        <f t="shared" si="0"/>
        <v>3</v>
      </c>
      <c r="Q14" s="10" t="str">
        <f t="shared" si="5"/>
        <v>3</v>
      </c>
      <c r="R14" s="10" t="str">
        <f t="shared" si="6"/>
        <v>3</v>
      </c>
      <c r="S14" s="10" t="str">
        <f t="shared" si="7"/>
        <v>3</v>
      </c>
      <c r="T14" s="10" t="str">
        <f t="shared" si="8"/>
        <v>3</v>
      </c>
      <c r="U14" s="10" t="e">
        <f t="shared" si="9"/>
        <v>#VALUE!</v>
      </c>
      <c r="V14" s="32" t="e">
        <f t="shared" si="10"/>
        <v>#VALUE!</v>
      </c>
      <c r="W14" s="33" t="s">
        <v>3</v>
      </c>
      <c r="X14" s="2"/>
    </row>
    <row r="15" spans="1:24" s="1" customFormat="1" ht="21.75" customHeight="1">
      <c r="A15" s="7">
        <v>10</v>
      </c>
      <c r="B15" s="26" t="s">
        <v>24</v>
      </c>
      <c r="C15" s="27" t="s">
        <v>25</v>
      </c>
      <c r="D15" s="9">
        <v>4.3</v>
      </c>
      <c r="E15" s="9">
        <v>4.6</v>
      </c>
      <c r="F15" s="9">
        <v>7.6</v>
      </c>
      <c r="G15" s="9">
        <v>6.5</v>
      </c>
      <c r="H15" s="9">
        <v>7.9</v>
      </c>
      <c r="I15" s="9">
        <v>6.9</v>
      </c>
      <c r="J15" s="9">
        <v>6.5</v>
      </c>
      <c r="K15" s="6">
        <f>(D15*$D$5+E15*$E$5+F15*$F$5+G15*$G$5+H15*$H$5+I15*$I$5+J15*$J$5)/20</f>
        <v>6.28</v>
      </c>
      <c r="L15" s="15" t="str">
        <f t="shared" si="2"/>
        <v>TB Kh¸</v>
      </c>
      <c r="M15" s="8" t="s">
        <v>3</v>
      </c>
      <c r="N15" s="10" t="str">
        <f t="shared" si="3"/>
        <v>1</v>
      </c>
      <c r="O15" s="10" t="str">
        <f t="shared" si="4"/>
        <v>1</v>
      </c>
      <c r="P15" s="11" t="str">
        <f t="shared" si="0"/>
        <v>3</v>
      </c>
      <c r="Q15" s="10" t="str">
        <f t="shared" si="5"/>
        <v>2,5</v>
      </c>
      <c r="R15" s="10" t="str">
        <f t="shared" si="6"/>
        <v>3</v>
      </c>
      <c r="S15" s="10" t="str">
        <f t="shared" si="7"/>
        <v>2,5</v>
      </c>
      <c r="T15" s="10" t="str">
        <f t="shared" si="8"/>
        <v>2,5</v>
      </c>
      <c r="U15" s="10" t="e">
        <f t="shared" si="9"/>
        <v>#VALUE!</v>
      </c>
      <c r="V15" s="32" t="e">
        <f t="shared" si="10"/>
        <v>#VALUE!</v>
      </c>
      <c r="W15" s="33" t="s">
        <v>3</v>
      </c>
      <c r="X15" s="2"/>
    </row>
    <row r="16" spans="1:24" s="1" customFormat="1" ht="21.75" customHeight="1">
      <c r="A16" s="7">
        <v>11</v>
      </c>
      <c r="B16" s="26" t="s">
        <v>90</v>
      </c>
      <c r="C16" s="27" t="s">
        <v>27</v>
      </c>
      <c r="D16" s="9">
        <v>4.1</v>
      </c>
      <c r="E16" s="9">
        <v>4.5</v>
      </c>
      <c r="F16" s="9">
        <v>7.6</v>
      </c>
      <c r="G16" s="9">
        <v>6.5</v>
      </c>
      <c r="H16" s="9">
        <v>6</v>
      </c>
      <c r="I16" s="9">
        <v>7.5</v>
      </c>
      <c r="J16" s="9">
        <v>5</v>
      </c>
      <c r="K16" s="6">
        <f t="shared" si="1"/>
        <v>5.82</v>
      </c>
      <c r="L16" s="15" t="str">
        <f t="shared" si="2"/>
        <v>TB</v>
      </c>
      <c r="M16" s="8" t="s">
        <v>3</v>
      </c>
      <c r="N16" s="10" t="str">
        <f t="shared" si="3"/>
        <v>1</v>
      </c>
      <c r="O16" s="10" t="str">
        <f t="shared" si="4"/>
        <v>1</v>
      </c>
      <c r="P16" s="11" t="str">
        <f t="shared" si="0"/>
        <v>3</v>
      </c>
      <c r="Q16" s="10" t="str">
        <f t="shared" si="5"/>
        <v>2,5</v>
      </c>
      <c r="R16" s="10" t="str">
        <f t="shared" si="6"/>
        <v>2</v>
      </c>
      <c r="S16" s="10" t="str">
        <f t="shared" si="7"/>
        <v>3</v>
      </c>
      <c r="T16" s="10" t="str">
        <f t="shared" si="8"/>
        <v>1,5</v>
      </c>
      <c r="U16" s="10" t="e">
        <f t="shared" si="9"/>
        <v>#VALUE!</v>
      </c>
      <c r="V16" s="32" t="e">
        <f t="shared" si="10"/>
        <v>#VALUE!</v>
      </c>
      <c r="W16" s="33" t="s">
        <v>3</v>
      </c>
      <c r="X16" s="2"/>
    </row>
    <row r="17" spans="1:24" s="1" customFormat="1" ht="21.75" customHeight="1">
      <c r="A17" s="7">
        <v>12</v>
      </c>
      <c r="B17" s="26" t="s">
        <v>28</v>
      </c>
      <c r="C17" s="27" t="s">
        <v>29</v>
      </c>
      <c r="D17" s="9">
        <v>2.2</v>
      </c>
      <c r="E17" s="9">
        <v>4.6</v>
      </c>
      <c r="F17" s="9">
        <v>7.5</v>
      </c>
      <c r="G17" s="9">
        <v>2.9</v>
      </c>
      <c r="H17" s="9">
        <v>5.8</v>
      </c>
      <c r="I17" s="9">
        <v>6.9</v>
      </c>
      <c r="J17" s="9">
        <v>5.4</v>
      </c>
      <c r="K17" s="6">
        <f t="shared" si="1"/>
        <v>5.04</v>
      </c>
      <c r="L17" s="15" t="str">
        <f t="shared" si="2"/>
        <v>TB</v>
      </c>
      <c r="M17" s="8" t="s">
        <v>3</v>
      </c>
      <c r="N17" s="10" t="str">
        <f t="shared" si="3"/>
        <v>0</v>
      </c>
      <c r="O17" s="10" t="str">
        <f t="shared" si="4"/>
        <v>1</v>
      </c>
      <c r="P17" s="11" t="str">
        <f t="shared" si="0"/>
        <v>3</v>
      </c>
      <c r="Q17" s="10" t="str">
        <f t="shared" si="5"/>
        <v>0</v>
      </c>
      <c r="R17" s="10" t="str">
        <f t="shared" si="6"/>
        <v>2</v>
      </c>
      <c r="S17" s="10" t="str">
        <f t="shared" si="7"/>
        <v>2,5</v>
      </c>
      <c r="T17" s="10" t="str">
        <f t="shared" si="8"/>
        <v>1,5</v>
      </c>
      <c r="U17" s="10" t="e">
        <f t="shared" si="9"/>
        <v>#VALUE!</v>
      </c>
      <c r="V17" s="32" t="e">
        <f t="shared" si="10"/>
        <v>#VALUE!</v>
      </c>
      <c r="W17" s="33" t="s">
        <v>3</v>
      </c>
      <c r="X17" s="2"/>
    </row>
    <row r="18" spans="1:24" s="43" customFormat="1" ht="21.75" customHeight="1">
      <c r="A18" s="34">
        <v>13</v>
      </c>
      <c r="B18" s="35" t="s">
        <v>20</v>
      </c>
      <c r="C18" s="36" t="s">
        <v>30</v>
      </c>
      <c r="D18" s="37">
        <v>7.5</v>
      </c>
      <c r="E18" s="37">
        <v>5.2</v>
      </c>
      <c r="F18" s="37">
        <v>7.7</v>
      </c>
      <c r="G18" s="37">
        <v>7.5</v>
      </c>
      <c r="H18" s="37">
        <v>8.5</v>
      </c>
      <c r="I18" s="37">
        <v>7.6</v>
      </c>
      <c r="J18" s="37">
        <v>7.4</v>
      </c>
      <c r="K18" s="6">
        <f t="shared" si="1"/>
        <v>7.209999999999999</v>
      </c>
      <c r="L18" s="38" t="str">
        <f t="shared" si="2"/>
        <v>Kh¸</v>
      </c>
      <c r="M18" s="39" t="s">
        <v>57</v>
      </c>
      <c r="N18" s="10" t="str">
        <f t="shared" si="3"/>
        <v>3</v>
      </c>
      <c r="O18" s="10" t="str">
        <f t="shared" si="4"/>
        <v>1,5</v>
      </c>
      <c r="P18" s="40" t="str">
        <f t="shared" si="0"/>
        <v>3</v>
      </c>
      <c r="Q18" s="10" t="str">
        <f t="shared" si="5"/>
        <v>3</v>
      </c>
      <c r="R18" s="10" t="str">
        <f t="shared" si="6"/>
        <v>4</v>
      </c>
      <c r="S18" s="10" t="str">
        <f t="shared" si="7"/>
        <v>3</v>
      </c>
      <c r="T18" s="10" t="str">
        <f t="shared" si="8"/>
        <v>3</v>
      </c>
      <c r="U18" s="10" t="e">
        <f t="shared" si="9"/>
        <v>#VALUE!</v>
      </c>
      <c r="V18" s="32" t="e">
        <f t="shared" si="10"/>
        <v>#VALUE!</v>
      </c>
      <c r="W18" s="41" t="s">
        <v>57</v>
      </c>
      <c r="X18" s="42"/>
    </row>
    <row r="19" s="1" customFormat="1" ht="16.5"/>
    <row r="20" spans="2:17" s="4" customFormat="1" ht="16.5">
      <c r="B20" s="19" t="s">
        <v>7</v>
      </c>
      <c r="C20" s="16"/>
      <c r="Q20" s="4" t="s">
        <v>5</v>
      </c>
    </row>
    <row r="21" spans="2:3" s="4" customFormat="1" ht="16.5">
      <c r="B21" s="19"/>
      <c r="C21" s="16"/>
    </row>
    <row r="22" s="1" customFormat="1" ht="16.5"/>
    <row r="23" s="44" customFormat="1" ht="33.75" customHeight="1">
      <c r="Q23" s="45" t="s">
        <v>47</v>
      </c>
    </row>
    <row r="24" s="1" customFormat="1" ht="18" customHeight="1"/>
    <row r="25" spans="2:17" s="99" customFormat="1" ht="19.5" customHeight="1">
      <c r="B25" s="129" t="s">
        <v>81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28" s="97" customFormat="1" ht="19.5" customHeight="1">
      <c r="A26" s="97" t="s">
        <v>44</v>
      </c>
      <c r="B26" s="126" t="s">
        <v>82</v>
      </c>
      <c r="C26" s="127"/>
      <c r="D26" s="131" t="s">
        <v>83</v>
      </c>
      <c r="E26" s="131"/>
      <c r="F26" s="126" t="s">
        <v>84</v>
      </c>
      <c r="G26" s="128"/>
      <c r="H26" s="128"/>
      <c r="I26" s="127"/>
      <c r="J26" s="131" t="s">
        <v>85</v>
      </c>
      <c r="K26" s="131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:28" s="97" customFormat="1" ht="19.5" customHeight="1">
      <c r="A27" s="97">
        <v>1</v>
      </c>
      <c r="B27" s="100" t="s">
        <v>91</v>
      </c>
      <c r="C27" s="101" t="s">
        <v>29</v>
      </c>
      <c r="D27" s="126" t="s">
        <v>86</v>
      </c>
      <c r="E27" s="127"/>
      <c r="F27" s="126" t="s">
        <v>87</v>
      </c>
      <c r="G27" s="128"/>
      <c r="H27" s="128"/>
      <c r="I27" s="127"/>
      <c r="J27" s="126"/>
      <c r="K27" s="12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:28" s="97" customFormat="1" ht="19.5" customHeight="1">
      <c r="A28" s="97">
        <v>2</v>
      </c>
      <c r="B28" s="100" t="s">
        <v>91</v>
      </c>
      <c r="C28" s="101" t="s">
        <v>29</v>
      </c>
      <c r="D28" s="126" t="s">
        <v>86</v>
      </c>
      <c r="E28" s="127"/>
      <c r="F28" s="126" t="s">
        <v>88</v>
      </c>
      <c r="G28" s="128"/>
      <c r="H28" s="128"/>
      <c r="I28" s="127"/>
      <c r="J28" s="126"/>
      <c r="K28" s="12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2:28" s="97" customFormat="1" ht="19.5" customHeight="1">
      <c r="B29" s="100"/>
      <c r="C29" s="101"/>
      <c r="D29" s="126"/>
      <c r="E29" s="127"/>
      <c r="F29" s="126"/>
      <c r="G29" s="128"/>
      <c r="H29" s="128"/>
      <c r="I29" s="127"/>
      <c r="J29" s="126"/>
      <c r="K29" s="12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="98" customFormat="1" ht="19.5" customHeight="1"/>
    <row r="31" s="98" customFormat="1" ht="19.5" customHeight="1"/>
    <row r="32" ht="19.5" customHeight="1"/>
    <row r="33" spans="6:10" ht="15">
      <c r="F33" s="129" t="s">
        <v>89</v>
      </c>
      <c r="G33" s="129"/>
      <c r="H33" s="129"/>
      <c r="I33" s="129"/>
      <c r="J33" s="129"/>
    </row>
    <row r="34" spans="6:9" ht="15">
      <c r="F34" s="130" t="s">
        <v>59</v>
      </c>
      <c r="G34" s="130"/>
      <c r="H34" s="130"/>
      <c r="I34" s="130"/>
    </row>
    <row r="37" spans="6:9" ht="15">
      <c r="F37" s="130" t="s">
        <v>60</v>
      </c>
      <c r="G37" s="130"/>
      <c r="H37" s="130"/>
      <c r="I37" s="130"/>
    </row>
  </sheetData>
  <sheetProtection/>
  <mergeCells count="26">
    <mergeCell ref="D3:M3"/>
    <mergeCell ref="N3:T3"/>
    <mergeCell ref="V3:W3"/>
    <mergeCell ref="M4:M5"/>
    <mergeCell ref="B25:Q25"/>
    <mergeCell ref="D26:E26"/>
    <mergeCell ref="J26:K26"/>
    <mergeCell ref="F26:I26"/>
    <mergeCell ref="B26:C26"/>
    <mergeCell ref="A1:T1"/>
    <mergeCell ref="D2:L2"/>
    <mergeCell ref="N2:V2"/>
    <mergeCell ref="A3:A5"/>
    <mergeCell ref="B3:C4"/>
    <mergeCell ref="F34:I34"/>
    <mergeCell ref="F37:I37"/>
    <mergeCell ref="D27:E27"/>
    <mergeCell ref="D28:E28"/>
    <mergeCell ref="F27:I27"/>
    <mergeCell ref="F28:I28"/>
    <mergeCell ref="J27:K27"/>
    <mergeCell ref="J28:K28"/>
    <mergeCell ref="D29:E29"/>
    <mergeCell ref="F29:I29"/>
    <mergeCell ref="J29:K29"/>
    <mergeCell ref="F33:J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6"/>
  <sheetViews>
    <sheetView tabSelected="1" zoomScalePageLayoutView="0" workbookViewId="0" topLeftCell="A1">
      <selection activeCell="AE7" sqref="AE7:AE19"/>
    </sheetView>
  </sheetViews>
  <sheetFormatPr defaultColWidth="9.140625" defaultRowHeight="15"/>
  <cols>
    <col min="1" max="1" width="2.57421875" style="0" customWidth="1"/>
    <col min="2" max="2" width="10.7109375" style="0" customWidth="1"/>
    <col min="3" max="3" width="5.421875" style="0" customWidth="1"/>
    <col min="4" max="4" width="2.7109375" style="0" customWidth="1"/>
    <col min="5" max="5" width="5.421875" style="0" customWidth="1"/>
    <col min="6" max="6" width="3.140625" style="0" customWidth="1"/>
    <col min="7" max="8" width="3.421875" style="0" customWidth="1"/>
    <col min="9" max="9" width="3.140625" style="0" customWidth="1"/>
    <col min="10" max="17" width="3.421875" style="0" customWidth="1"/>
    <col min="18" max="18" width="5.8515625" style="0" customWidth="1"/>
    <col min="19" max="19" width="3.57421875" style="0" customWidth="1"/>
    <col min="20" max="26" width="3.421875" style="0" customWidth="1"/>
    <col min="27" max="27" width="3.7109375" style="0" customWidth="1"/>
    <col min="28" max="28" width="3.28125" style="0" customWidth="1"/>
    <col min="29" max="29" width="3.00390625" style="0" customWidth="1"/>
    <col min="30" max="30" width="3.421875" style="0" customWidth="1"/>
    <col min="31" max="31" width="4.28125" style="0" customWidth="1"/>
    <col min="32" max="32" width="5.140625" style="0" customWidth="1"/>
  </cols>
  <sheetData>
    <row r="2" spans="1:27" s="44" customFormat="1" ht="27.75" customHeight="1">
      <c r="A2" s="132" t="s">
        <v>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8"/>
    </row>
    <row r="3" spans="2:28" s="1" customFormat="1" ht="25.5" customHeight="1">
      <c r="B3" s="3"/>
      <c r="C3" s="3"/>
      <c r="D3" s="3"/>
      <c r="E3" s="3"/>
      <c r="F3" s="3"/>
      <c r="G3" s="3"/>
      <c r="H3" s="3"/>
      <c r="I3" s="3"/>
      <c r="J3" s="103" t="s">
        <v>4</v>
      </c>
      <c r="K3" s="103"/>
      <c r="L3" s="103"/>
      <c r="M3" s="103"/>
      <c r="N3" s="103"/>
      <c r="O3" s="103"/>
      <c r="P3" s="103"/>
      <c r="Q3" s="103"/>
      <c r="R3" s="103"/>
      <c r="T3" s="104" t="s">
        <v>0</v>
      </c>
      <c r="U3" s="104"/>
      <c r="V3" s="104"/>
      <c r="W3" s="104"/>
      <c r="X3" s="104"/>
      <c r="Y3" s="104"/>
      <c r="Z3" s="104"/>
      <c r="AA3" s="104"/>
      <c r="AB3" s="104"/>
    </row>
    <row r="4" spans="1:32" s="1" customFormat="1" ht="16.5" customHeight="1">
      <c r="A4" s="105" t="s">
        <v>44</v>
      </c>
      <c r="B4" s="108" t="s">
        <v>6</v>
      </c>
      <c r="C4" s="109"/>
      <c r="D4" s="133" t="s">
        <v>46</v>
      </c>
      <c r="E4" s="134"/>
      <c r="F4" s="135"/>
      <c r="G4" s="133" t="s">
        <v>46</v>
      </c>
      <c r="H4" s="134"/>
      <c r="I4" s="135"/>
      <c r="J4" s="112" t="s">
        <v>70</v>
      </c>
      <c r="K4" s="112"/>
      <c r="L4" s="112"/>
      <c r="M4" s="112"/>
      <c r="N4" s="112"/>
      <c r="O4" s="112"/>
      <c r="P4" s="112"/>
      <c r="Q4" s="112"/>
      <c r="R4" s="112"/>
      <c r="S4" s="112"/>
      <c r="T4" s="113" t="s">
        <v>70</v>
      </c>
      <c r="U4" s="113"/>
      <c r="V4" s="113"/>
      <c r="W4" s="113"/>
      <c r="X4" s="113"/>
      <c r="Y4" s="113"/>
      <c r="Z4" s="113"/>
      <c r="AA4" s="21"/>
      <c r="AB4" s="114"/>
      <c r="AC4" s="114"/>
      <c r="AD4" s="136" t="s">
        <v>77</v>
      </c>
      <c r="AE4" s="136" t="s">
        <v>78</v>
      </c>
      <c r="AF4" s="136" t="s">
        <v>79</v>
      </c>
    </row>
    <row r="5" spans="1:32" s="1" customFormat="1" ht="78.75" customHeight="1">
      <c r="A5" s="106"/>
      <c r="B5" s="110"/>
      <c r="C5" s="111"/>
      <c r="D5" s="59" t="s">
        <v>71</v>
      </c>
      <c r="E5" s="90" t="s">
        <v>72</v>
      </c>
      <c r="F5" s="90" t="s">
        <v>42</v>
      </c>
      <c r="G5" s="90" t="s">
        <v>71</v>
      </c>
      <c r="H5" s="90" t="s">
        <v>72</v>
      </c>
      <c r="I5" s="90" t="s">
        <v>42</v>
      </c>
      <c r="J5" s="28" t="s">
        <v>65</v>
      </c>
      <c r="K5" s="28" t="s">
        <v>62</v>
      </c>
      <c r="L5" s="28" t="s">
        <v>63</v>
      </c>
      <c r="M5" s="28" t="s">
        <v>64</v>
      </c>
      <c r="N5" s="28" t="s">
        <v>35</v>
      </c>
      <c r="O5" s="28" t="s">
        <v>66</v>
      </c>
      <c r="P5" s="28" t="s">
        <v>67</v>
      </c>
      <c r="Q5" s="28" t="s">
        <v>43</v>
      </c>
      <c r="R5" s="12" t="s">
        <v>1</v>
      </c>
      <c r="S5" s="115" t="s">
        <v>2</v>
      </c>
      <c r="T5" s="29" t="s">
        <v>65</v>
      </c>
      <c r="U5" s="29" t="s">
        <v>68</v>
      </c>
      <c r="V5" s="29" t="s">
        <v>63</v>
      </c>
      <c r="W5" s="28" t="s">
        <v>64</v>
      </c>
      <c r="X5" s="29" t="s">
        <v>35</v>
      </c>
      <c r="Y5" s="28" t="s">
        <v>66</v>
      </c>
      <c r="Z5" s="28" t="s">
        <v>67</v>
      </c>
      <c r="AA5" s="29" t="s">
        <v>43</v>
      </c>
      <c r="AB5" s="30" t="s">
        <v>41</v>
      </c>
      <c r="AC5" s="30" t="s">
        <v>42</v>
      </c>
      <c r="AD5" s="137"/>
      <c r="AE5" s="138"/>
      <c r="AF5" s="138"/>
    </row>
    <row r="6" spans="1:32" s="68" customFormat="1" ht="21.75" customHeight="1">
      <c r="A6" s="107"/>
      <c r="B6" s="83"/>
      <c r="C6" s="84"/>
      <c r="D6" s="85">
        <v>22</v>
      </c>
      <c r="E6" s="85"/>
      <c r="F6" s="85"/>
      <c r="G6" s="85">
        <v>22</v>
      </c>
      <c r="H6" s="85"/>
      <c r="I6" s="85"/>
      <c r="J6" s="13">
        <v>2</v>
      </c>
      <c r="K6" s="13">
        <v>4</v>
      </c>
      <c r="L6" s="13">
        <v>2</v>
      </c>
      <c r="M6" s="13">
        <v>3</v>
      </c>
      <c r="N6" s="13">
        <v>3</v>
      </c>
      <c r="O6" s="13">
        <v>3</v>
      </c>
      <c r="P6" s="13">
        <v>3</v>
      </c>
      <c r="Q6" s="13">
        <f>SUM(J6:P6)</f>
        <v>20</v>
      </c>
      <c r="R6" s="86"/>
      <c r="S6" s="116"/>
      <c r="T6" s="13">
        <v>2</v>
      </c>
      <c r="U6" s="13">
        <v>4</v>
      </c>
      <c r="V6" s="13">
        <v>2</v>
      </c>
      <c r="W6" s="13">
        <v>3</v>
      </c>
      <c r="X6" s="13">
        <v>3</v>
      </c>
      <c r="Y6" s="13">
        <v>3</v>
      </c>
      <c r="Z6" s="13">
        <v>3</v>
      </c>
      <c r="AA6" s="13">
        <v>20</v>
      </c>
      <c r="AB6" s="14"/>
      <c r="AC6" s="14"/>
      <c r="AD6" s="91">
        <v>44</v>
      </c>
      <c r="AE6" s="92">
        <v>44</v>
      </c>
      <c r="AF6" s="138"/>
    </row>
    <row r="7" spans="1:32" s="68" customFormat="1" ht="21.75" customHeight="1">
      <c r="A7" s="61">
        <v>1</v>
      </c>
      <c r="B7" s="62" t="s">
        <v>8</v>
      </c>
      <c r="C7" s="63" t="s">
        <v>9</v>
      </c>
      <c r="D7" s="87">
        <v>6.327272727272727</v>
      </c>
      <c r="E7" s="15" t="str">
        <f>IF(D7&gt;=9,"XuÊt s¾c",IF(D7&gt;=8,"Giái",IF(D7&gt;=7,"Kh¸",IF(D7&gt;=6,"TB Kh¸",IF(D7&gt;=5,"TB","YÕu")))))</f>
        <v>TB Kh¸</v>
      </c>
      <c r="F7" s="64" t="s">
        <v>3</v>
      </c>
      <c r="G7" s="64">
        <v>2.3</v>
      </c>
      <c r="H7" s="65" t="str">
        <f>IF(G7&gt;=3.6,"XuÊt s¾c",IF(G7&gt;=3.2,"Giái",IF(G7&gt;=2.5,"Kh¸",IF(G7&gt;=2,"TB",IF(G7&gt;=1,"Yếu","Kém")))))</f>
        <v>TB</v>
      </c>
      <c r="I7" s="65" t="s">
        <v>3</v>
      </c>
      <c r="J7" s="66">
        <v>6.4</v>
      </c>
      <c r="K7" s="66">
        <v>5.2</v>
      </c>
      <c r="L7" s="66">
        <v>7.4</v>
      </c>
      <c r="M7" s="66">
        <v>6.5</v>
      </c>
      <c r="N7" s="66">
        <v>5.7</v>
      </c>
      <c r="O7" s="66">
        <v>7.6</v>
      </c>
      <c r="P7" s="66">
        <v>5.6</v>
      </c>
      <c r="Q7" s="66">
        <f>(J7*$J$6+K7*$K$6+L7*$L$6+M7*$M$6+N7*$N$6+O7*$O$6+P7*$P$6)/20</f>
        <v>6.2299999999999995</v>
      </c>
      <c r="R7" s="15" t="str">
        <f>IF(Q7&gt;=9,"XuÊt s¾c",IF(Q7&gt;=8,"Giái",IF(Q7&gt;=7,"Kh¸",IF(Q7&gt;=6,"TB Kh¸",IF(Q7&gt;=5,"TB","YÕu")))))</f>
        <v>TB Kh¸</v>
      </c>
      <c r="S7" s="64" t="s">
        <v>3</v>
      </c>
      <c r="T7" s="67" t="str">
        <f>IF(J7&gt;=9.5,"4,5",IF(J7&gt;=8.5,"4",IF(J7&gt;=8,"3,5",IF(J7&gt;=7,"3",IF(J7&gt;=6.5,"2,5",IF(J7&gt;=5.5,"2",IF(J7&gt;=5,"1,5",IF(J7&gt;=4,"1","0"))))))))</f>
        <v>2</v>
      </c>
      <c r="U7" s="67" t="str">
        <f>IF(K7&gt;=9.5,"4.5",IF(K7&gt;=8.5,"4",IF(K7&gt;=8,"3.5",IF(K7&gt;=7,"3",IF(K7&gt;=6.5,"2.5",IF(K7&gt;=5.5,"2",IF(K7&gt;=5,"1,5",IF(K7&gt;=4,"1","0"))))))))</f>
        <v>1,5</v>
      </c>
      <c r="V7" s="67" t="str">
        <f aca="true" t="shared" si="0" ref="V7:V19">IF(L7&gt;=9.5,"4.5",IF(L7&gt;=8.5,"4",IF(L7&gt;=8,"3.5",IF(L7&gt;=7,"3",IF(L7&gt;=6.5,"2.5",IF(L7&gt;=5.5,"2",IF(L7&gt;=5,"1.5",IF(L7&gt;=4,"1","0"))))))))</f>
        <v>3</v>
      </c>
      <c r="W7" s="67" t="str">
        <f>IF(M7&gt;=9.5,"4.5",IF(M7&gt;=8.5,"4",IF(M7&gt;=8,"3.5",IF(M7&gt;=7,"3",IF(M7&gt;=6.5,"2,5",IF(M7&gt;=5.5,"2",IF(M7&gt;=5,"1.5",IF(M7&gt;=4,"1","0"))))))))</f>
        <v>2,5</v>
      </c>
      <c r="X7" s="67" t="str">
        <f>IF(N7&gt;=9.5,"4,5",IF(N7&gt;=8.5,"4",IF(N7&gt;=8,"3,5",IF(N7&gt;=7,"3",IF(N7&gt;=6.5,"2,5",IF(N7&gt;=5.5,"2",IF(N7&gt;=5,"1,5",IF(N7&gt;=4,"1","0"))))))))</f>
        <v>2</v>
      </c>
      <c r="Y7" s="67" t="str">
        <f>IF(O7&gt;=9.5,"4,5",IF(O7&gt;=8.5,"4",IF(O7&gt;=8,"3,5",IF(O7&gt;=7,"3",IF(O7&gt;=6.5,"2,5",IF(O7&gt;=5.5,"2",IF(O7&gt;=5,"1,5",IF(O7&gt;=4,"1","0"))))))))</f>
        <v>3</v>
      </c>
      <c r="Z7" s="67" t="str">
        <f>IF(P7&gt;=9.5,"4,5",IF(P7&gt;=8.5,"4",IF(P7&gt;=8,"3,5",IF(P7&gt;=7,"3",IF(P7&gt;=6.5,"2,5",IF(P7&gt;=5.5,"2",IF(P7&gt;=5,"1,5",IF(P7&gt;=4,"1","0"))))))))</f>
        <v>2</v>
      </c>
      <c r="AA7" s="67" t="e">
        <f>(T7*2+U7*4+V7*2+W7*3+X7*3+Y7*3+Z7*3)/20</f>
        <v>#VALUE!</v>
      </c>
      <c r="AB7" s="65" t="e">
        <f>IF(AA7&gt;=3.6,"XuÊt s¾c",IF(AA7&gt;=3.2,"Giái",IF(AA7&gt;=2.5,"Kh¸",IF(AA7&gt;=2,"TB",IF(AA7&gt;=1,"Yếu","Kém")))))</f>
        <v>#VALUE!</v>
      </c>
      <c r="AC7" s="65" t="s">
        <v>3</v>
      </c>
      <c r="AD7" s="66">
        <f>(D7*22+Q7*20)/44</f>
        <v>5.995454545454544</v>
      </c>
      <c r="AE7" s="95" t="e">
        <f>(G7*22+AA7*20)/44</f>
        <v>#VALUE!</v>
      </c>
      <c r="AF7" s="64" t="s">
        <v>76</v>
      </c>
    </row>
    <row r="8" spans="1:32" s="68" customFormat="1" ht="21.75" customHeight="1">
      <c r="A8" s="69">
        <v>2</v>
      </c>
      <c r="B8" s="60" t="s">
        <v>10</v>
      </c>
      <c r="C8" s="70" t="s">
        <v>11</v>
      </c>
      <c r="D8" s="88">
        <v>6.55</v>
      </c>
      <c r="E8" s="81" t="str">
        <f aca="true" t="shared" si="1" ref="E8:E19">IF(D8&gt;=9,"XuÊt s¾c",IF(D8&gt;=8,"Giái",IF(D8&gt;=7,"Kh¸",IF(D8&gt;=6,"TB Kh¸",IF(D8&gt;=5,"TB","YÕu")))))</f>
        <v>TB Kh¸</v>
      </c>
      <c r="F8" s="69" t="s">
        <v>3</v>
      </c>
      <c r="G8" s="69">
        <v>2.5</v>
      </c>
      <c r="H8" s="71" t="str">
        <f aca="true" t="shared" si="2" ref="H8:H19">IF(G8&gt;=3.6,"XuÊt s¾c",IF(G8&gt;=3.2,"Giái",IF(G8&gt;=2.5,"Kh¸",IF(G8&gt;=2,"TB",IF(G8&gt;=1,"Yếu","Kém")))))</f>
        <v>Kh¸</v>
      </c>
      <c r="I8" s="71" t="s">
        <v>3</v>
      </c>
      <c r="J8" s="72">
        <v>7.4</v>
      </c>
      <c r="K8" s="72">
        <v>5.1</v>
      </c>
      <c r="L8" s="72">
        <v>7.7</v>
      </c>
      <c r="M8" s="72">
        <v>6.5</v>
      </c>
      <c r="N8" s="72">
        <v>7.8</v>
      </c>
      <c r="O8" s="72">
        <v>7.5</v>
      </c>
      <c r="P8" s="72">
        <v>5.9</v>
      </c>
      <c r="Q8" s="72">
        <f aca="true" t="shared" si="3" ref="Q8:Q19">(J8*$J$6+K8*$K$6+L8*$L$6+M8*$M$6+N8*$N$6+O8*$O$6+P8*$P$6)/20</f>
        <v>6.685</v>
      </c>
      <c r="R8" s="81" t="str">
        <f aca="true" t="shared" si="4" ref="R8:R19">IF(Q8&gt;=9,"XuÊt s¾c",IF(Q8&gt;=8,"Giái",IF(Q8&gt;=7,"Kh¸",IF(Q8&gt;=6,"TB Kh¸",IF(Q8&gt;=5,"TB","YÕu")))))</f>
        <v>TB Kh¸</v>
      </c>
      <c r="S8" s="69" t="s">
        <v>3</v>
      </c>
      <c r="T8" s="73" t="str">
        <f aca="true" t="shared" si="5" ref="T8:T19">IF(J8&gt;=9.5,"4,5",IF(J8&gt;=8.5,"4",IF(J8&gt;=8,"3,5",IF(J8&gt;=7,"3",IF(J8&gt;=6.5,"2,5",IF(J8&gt;=5.5,"2",IF(J8&gt;=5,"1,5",IF(J8&gt;=4,"1","0"))))))))</f>
        <v>3</v>
      </c>
      <c r="U8" s="73" t="str">
        <f aca="true" t="shared" si="6" ref="U8:U19">IF(K8&gt;=9.5,"4.5",IF(K8&gt;=8.5,"4",IF(K8&gt;=8,"3.5",IF(K8&gt;=7,"3",IF(K8&gt;=6.5,"2.5",IF(K8&gt;=5.5,"2",IF(K8&gt;=5,"1,5",IF(K8&gt;=4,"1","0"))))))))</f>
        <v>1,5</v>
      </c>
      <c r="V8" s="73" t="str">
        <f t="shared" si="0"/>
        <v>3</v>
      </c>
      <c r="W8" s="73" t="str">
        <f aca="true" t="shared" si="7" ref="W8:W19">IF(M8&gt;=9.5,"4.5",IF(M8&gt;=8.5,"4",IF(M8&gt;=8,"3.5",IF(M8&gt;=7,"3",IF(M8&gt;=6.5,"2,5",IF(M8&gt;=5.5,"2",IF(M8&gt;=5,"1.5",IF(M8&gt;=4,"1","0"))))))))</f>
        <v>2,5</v>
      </c>
      <c r="X8" s="73" t="str">
        <f aca="true" t="shared" si="8" ref="X8:Z19">IF(N8&gt;=9.5,"4,5",IF(N8&gt;=8.5,"4",IF(N8&gt;=8,"3,5",IF(N8&gt;=7,"3",IF(N8&gt;=6.5,"2,5",IF(N8&gt;=5.5,"2",IF(N8&gt;=5,"1,5",IF(N8&gt;=4,"1","0"))))))))</f>
        <v>3</v>
      </c>
      <c r="Y8" s="73" t="str">
        <f t="shared" si="8"/>
        <v>3</v>
      </c>
      <c r="Z8" s="73" t="str">
        <f t="shared" si="8"/>
        <v>2</v>
      </c>
      <c r="AA8" s="73" t="e">
        <f aca="true" t="shared" si="9" ref="AA8:AA19">(T8*2+U8*4+V8*2+W8*3+X8*3+Y8*3+Z8*3)/20</f>
        <v>#VALUE!</v>
      </c>
      <c r="AB8" s="71" t="e">
        <f aca="true" t="shared" si="10" ref="AB8:AB19">IF(AA8&gt;=3.6,"XuÊt s¾c",IF(AA8&gt;=3.2,"Giái",IF(AA8&gt;=2.5,"Kh¸",IF(AA8&gt;=2,"TB",IF(AA8&gt;=1,"Yếu","Kém")))))</f>
        <v>#VALUE!</v>
      </c>
      <c r="AC8" s="71" t="s">
        <v>3</v>
      </c>
      <c r="AD8" s="66">
        <f aca="true" t="shared" si="11" ref="AD8:AD19">(D8*22+Q8*20)/44</f>
        <v>6.313636363636363</v>
      </c>
      <c r="AE8" s="95" t="e">
        <f aca="true" t="shared" si="12" ref="AE8:AE19">(G8*22+AA8*20)/44</f>
        <v>#VALUE!</v>
      </c>
      <c r="AF8" s="69" t="s">
        <v>76</v>
      </c>
    </row>
    <row r="9" spans="1:32" s="68" customFormat="1" ht="21.75" customHeight="1">
      <c r="A9" s="69">
        <v>3</v>
      </c>
      <c r="B9" s="60" t="s">
        <v>12</v>
      </c>
      <c r="C9" s="70" t="s">
        <v>11</v>
      </c>
      <c r="D9" s="88">
        <v>5.804545454545454</v>
      </c>
      <c r="E9" s="81" t="str">
        <f t="shared" si="1"/>
        <v>TB</v>
      </c>
      <c r="F9" s="69" t="s">
        <v>3</v>
      </c>
      <c r="G9" s="69">
        <v>1.9</v>
      </c>
      <c r="H9" s="71" t="str">
        <f t="shared" si="2"/>
        <v>Yếu</v>
      </c>
      <c r="I9" s="71" t="s">
        <v>3</v>
      </c>
      <c r="J9" s="72">
        <v>6.8</v>
      </c>
      <c r="K9" s="72">
        <v>4.6</v>
      </c>
      <c r="L9" s="72">
        <v>7.8</v>
      </c>
      <c r="M9" s="72">
        <v>6.5</v>
      </c>
      <c r="N9" s="72">
        <v>7.8</v>
      </c>
      <c r="O9" s="72">
        <v>6.9</v>
      </c>
      <c r="P9" s="72">
        <v>6.5</v>
      </c>
      <c r="Q9" s="72">
        <f t="shared" si="3"/>
        <v>6.534999999999999</v>
      </c>
      <c r="R9" s="81" t="str">
        <f t="shared" si="4"/>
        <v>TB Kh¸</v>
      </c>
      <c r="S9" s="69" t="s">
        <v>3</v>
      </c>
      <c r="T9" s="73" t="str">
        <f t="shared" si="5"/>
        <v>2,5</v>
      </c>
      <c r="U9" s="73" t="str">
        <f t="shared" si="6"/>
        <v>1</v>
      </c>
      <c r="V9" s="73" t="str">
        <f t="shared" si="0"/>
        <v>3</v>
      </c>
      <c r="W9" s="73" t="str">
        <f t="shared" si="7"/>
        <v>2,5</v>
      </c>
      <c r="X9" s="73" t="str">
        <f t="shared" si="8"/>
        <v>3</v>
      </c>
      <c r="Y9" s="73" t="str">
        <f t="shared" si="8"/>
        <v>2,5</v>
      </c>
      <c r="Z9" s="73" t="str">
        <f t="shared" si="8"/>
        <v>2,5</v>
      </c>
      <c r="AA9" s="73" t="e">
        <f t="shared" si="9"/>
        <v>#VALUE!</v>
      </c>
      <c r="AB9" s="71" t="e">
        <f t="shared" si="10"/>
        <v>#VALUE!</v>
      </c>
      <c r="AC9" s="71" t="s">
        <v>3</v>
      </c>
      <c r="AD9" s="66">
        <f t="shared" si="11"/>
        <v>5.872727272727272</v>
      </c>
      <c r="AE9" s="95" t="e">
        <f t="shared" si="12"/>
        <v>#VALUE!</v>
      </c>
      <c r="AF9" s="69" t="s">
        <v>76</v>
      </c>
    </row>
    <row r="10" spans="1:32" s="68" customFormat="1" ht="21.75" customHeight="1">
      <c r="A10" s="69">
        <v>4</v>
      </c>
      <c r="B10" s="60" t="s">
        <v>13</v>
      </c>
      <c r="C10" s="70" t="s">
        <v>14</v>
      </c>
      <c r="D10" s="88">
        <v>6.4818181818181815</v>
      </c>
      <c r="E10" s="81" t="str">
        <f t="shared" si="1"/>
        <v>TB Kh¸</v>
      </c>
      <c r="F10" s="69" t="s">
        <v>3</v>
      </c>
      <c r="G10" s="69">
        <v>2.4</v>
      </c>
      <c r="H10" s="71" t="str">
        <f t="shared" si="2"/>
        <v>TB</v>
      </c>
      <c r="I10" s="71" t="s">
        <v>3</v>
      </c>
      <c r="J10" s="72">
        <v>6.9</v>
      </c>
      <c r="K10" s="72">
        <v>4.8</v>
      </c>
      <c r="L10" s="72">
        <v>7.6</v>
      </c>
      <c r="M10" s="72">
        <v>6.5</v>
      </c>
      <c r="N10" s="72">
        <v>7.1</v>
      </c>
      <c r="O10" s="72">
        <v>7</v>
      </c>
      <c r="P10" s="72">
        <v>5.9</v>
      </c>
      <c r="Q10" s="72">
        <f t="shared" si="3"/>
        <v>6.385</v>
      </c>
      <c r="R10" s="81" t="str">
        <f t="shared" si="4"/>
        <v>TB Kh¸</v>
      </c>
      <c r="S10" s="69" t="s">
        <v>3</v>
      </c>
      <c r="T10" s="73" t="str">
        <f t="shared" si="5"/>
        <v>2,5</v>
      </c>
      <c r="U10" s="73" t="str">
        <f t="shared" si="6"/>
        <v>1</v>
      </c>
      <c r="V10" s="73" t="str">
        <f t="shared" si="0"/>
        <v>3</v>
      </c>
      <c r="W10" s="73" t="str">
        <f t="shared" si="7"/>
        <v>2,5</v>
      </c>
      <c r="X10" s="73" t="str">
        <f t="shared" si="8"/>
        <v>3</v>
      </c>
      <c r="Y10" s="73" t="str">
        <f t="shared" si="8"/>
        <v>3</v>
      </c>
      <c r="Z10" s="73" t="str">
        <f t="shared" si="8"/>
        <v>2</v>
      </c>
      <c r="AA10" s="73" t="e">
        <f t="shared" si="9"/>
        <v>#VALUE!</v>
      </c>
      <c r="AB10" s="71" t="e">
        <f t="shared" si="10"/>
        <v>#VALUE!</v>
      </c>
      <c r="AC10" s="71" t="s">
        <v>3</v>
      </c>
      <c r="AD10" s="66">
        <f t="shared" si="11"/>
        <v>6.143181818181817</v>
      </c>
      <c r="AE10" s="95" t="e">
        <f t="shared" si="12"/>
        <v>#VALUE!</v>
      </c>
      <c r="AF10" s="69" t="s">
        <v>76</v>
      </c>
    </row>
    <row r="11" spans="1:32" s="68" customFormat="1" ht="21.75" customHeight="1">
      <c r="A11" s="69">
        <v>5</v>
      </c>
      <c r="B11" s="60" t="s">
        <v>15</v>
      </c>
      <c r="C11" s="70" t="s">
        <v>16</v>
      </c>
      <c r="D11" s="88">
        <v>6.072727272727272</v>
      </c>
      <c r="E11" s="81" t="str">
        <f t="shared" si="1"/>
        <v>TB Kh¸</v>
      </c>
      <c r="F11" s="69" t="s">
        <v>3</v>
      </c>
      <c r="G11" s="69">
        <v>2.2</v>
      </c>
      <c r="H11" s="71" t="str">
        <f t="shared" si="2"/>
        <v>TB</v>
      </c>
      <c r="I11" s="71" t="s">
        <v>3</v>
      </c>
      <c r="J11" s="72">
        <v>6.5</v>
      </c>
      <c r="K11" s="72">
        <v>4.3</v>
      </c>
      <c r="L11" s="72">
        <v>7.4</v>
      </c>
      <c r="M11" s="72">
        <v>6.5</v>
      </c>
      <c r="N11" s="72">
        <v>7.5</v>
      </c>
      <c r="O11" s="72">
        <v>7.2</v>
      </c>
      <c r="P11" s="72">
        <v>7.1</v>
      </c>
      <c r="Q11" s="72">
        <f t="shared" si="3"/>
        <v>6.494999999999999</v>
      </c>
      <c r="R11" s="81" t="str">
        <f t="shared" si="4"/>
        <v>TB Kh¸</v>
      </c>
      <c r="S11" s="69" t="s">
        <v>3</v>
      </c>
      <c r="T11" s="73" t="str">
        <f t="shared" si="5"/>
        <v>2,5</v>
      </c>
      <c r="U11" s="73" t="str">
        <f t="shared" si="6"/>
        <v>1</v>
      </c>
      <c r="V11" s="73" t="str">
        <f t="shared" si="0"/>
        <v>3</v>
      </c>
      <c r="W11" s="73" t="str">
        <f t="shared" si="7"/>
        <v>2,5</v>
      </c>
      <c r="X11" s="73" t="str">
        <f t="shared" si="8"/>
        <v>3</v>
      </c>
      <c r="Y11" s="73" t="str">
        <f t="shared" si="8"/>
        <v>3</v>
      </c>
      <c r="Z11" s="73" t="str">
        <f t="shared" si="8"/>
        <v>3</v>
      </c>
      <c r="AA11" s="73" t="e">
        <f t="shared" si="9"/>
        <v>#VALUE!</v>
      </c>
      <c r="AB11" s="71" t="e">
        <f t="shared" si="10"/>
        <v>#VALUE!</v>
      </c>
      <c r="AC11" s="71" t="s">
        <v>3</v>
      </c>
      <c r="AD11" s="66">
        <f t="shared" si="11"/>
        <v>5.988636363636363</v>
      </c>
      <c r="AE11" s="95" t="e">
        <f t="shared" si="12"/>
        <v>#VALUE!</v>
      </c>
      <c r="AF11" s="69" t="s">
        <v>76</v>
      </c>
    </row>
    <row r="12" spans="1:32" s="68" customFormat="1" ht="21.75" customHeight="1">
      <c r="A12" s="69">
        <v>6</v>
      </c>
      <c r="B12" s="60" t="s">
        <v>13</v>
      </c>
      <c r="C12" s="70" t="s">
        <v>17</v>
      </c>
      <c r="D12" s="88">
        <v>6.377272727272728</v>
      </c>
      <c r="E12" s="81" t="str">
        <f t="shared" si="1"/>
        <v>TB Kh¸</v>
      </c>
      <c r="F12" s="69" t="s">
        <v>3</v>
      </c>
      <c r="G12" s="69">
        <v>2.3</v>
      </c>
      <c r="H12" s="71" t="str">
        <f t="shared" si="2"/>
        <v>TB</v>
      </c>
      <c r="I12" s="71" t="s">
        <v>3</v>
      </c>
      <c r="J12" s="72">
        <v>6.4</v>
      </c>
      <c r="K12" s="72">
        <v>4.6</v>
      </c>
      <c r="L12" s="72">
        <v>7.6</v>
      </c>
      <c r="M12" s="72">
        <v>6.5</v>
      </c>
      <c r="N12" s="72">
        <v>6</v>
      </c>
      <c r="O12" s="72">
        <v>7.5</v>
      </c>
      <c r="P12" s="72">
        <v>6.5</v>
      </c>
      <c r="Q12" s="72">
        <f>(J12*$J$6+K12*$K$6+L12*$L$6+M12*$M$6+N12*$N$6+O12*$O$6+P12*$P$6)/20</f>
        <v>6.295</v>
      </c>
      <c r="R12" s="81" t="str">
        <f t="shared" si="4"/>
        <v>TB Kh¸</v>
      </c>
      <c r="S12" s="69" t="s">
        <v>3</v>
      </c>
      <c r="T12" s="73" t="str">
        <f t="shared" si="5"/>
        <v>2</v>
      </c>
      <c r="U12" s="73" t="str">
        <f t="shared" si="6"/>
        <v>1</v>
      </c>
      <c r="V12" s="73" t="str">
        <f t="shared" si="0"/>
        <v>3</v>
      </c>
      <c r="W12" s="73" t="str">
        <f t="shared" si="7"/>
        <v>2,5</v>
      </c>
      <c r="X12" s="73" t="str">
        <f t="shared" si="8"/>
        <v>2</v>
      </c>
      <c r="Y12" s="73" t="str">
        <f t="shared" si="8"/>
        <v>3</v>
      </c>
      <c r="Z12" s="73" t="str">
        <f t="shared" si="8"/>
        <v>2,5</v>
      </c>
      <c r="AA12" s="73" t="e">
        <f t="shared" si="9"/>
        <v>#VALUE!</v>
      </c>
      <c r="AB12" s="71" t="e">
        <f t="shared" si="10"/>
        <v>#VALUE!</v>
      </c>
      <c r="AC12" s="71" t="s">
        <v>3</v>
      </c>
      <c r="AD12" s="66">
        <f>(D12*22+Q12*20)/44</f>
        <v>6.050000000000001</v>
      </c>
      <c r="AE12" s="95" t="e">
        <f t="shared" si="12"/>
        <v>#VALUE!</v>
      </c>
      <c r="AF12" s="69" t="s">
        <v>76</v>
      </c>
    </row>
    <row r="13" spans="1:32" s="68" customFormat="1" ht="21.75" customHeight="1">
      <c r="A13" s="69">
        <v>7</v>
      </c>
      <c r="B13" s="60" t="s">
        <v>18</v>
      </c>
      <c r="C13" s="70" t="s">
        <v>19</v>
      </c>
      <c r="D13" s="88">
        <v>6.554545454545454</v>
      </c>
      <c r="E13" s="81" t="str">
        <f t="shared" si="1"/>
        <v>TB Kh¸</v>
      </c>
      <c r="F13" s="69" t="s">
        <v>57</v>
      </c>
      <c r="G13" s="69">
        <v>2.5</v>
      </c>
      <c r="H13" s="71" t="str">
        <f t="shared" si="2"/>
        <v>Kh¸</v>
      </c>
      <c r="I13" s="71" t="s">
        <v>57</v>
      </c>
      <c r="J13" s="72">
        <v>6.9</v>
      </c>
      <c r="K13" s="72">
        <v>5.5</v>
      </c>
      <c r="L13" s="72">
        <v>7.8</v>
      </c>
      <c r="M13" s="72">
        <v>6.5</v>
      </c>
      <c r="N13" s="72">
        <v>7.5</v>
      </c>
      <c r="O13" s="72">
        <v>8.2</v>
      </c>
      <c r="P13" s="72">
        <v>7.8</v>
      </c>
      <c r="Q13" s="72">
        <f t="shared" si="3"/>
        <v>7.07</v>
      </c>
      <c r="R13" s="81" t="str">
        <f t="shared" si="4"/>
        <v>Kh¸</v>
      </c>
      <c r="S13" s="69" t="s">
        <v>3</v>
      </c>
      <c r="T13" s="73" t="str">
        <f t="shared" si="5"/>
        <v>2,5</v>
      </c>
      <c r="U13" s="73" t="str">
        <f t="shared" si="6"/>
        <v>2</v>
      </c>
      <c r="V13" s="73" t="str">
        <f t="shared" si="0"/>
        <v>3</v>
      </c>
      <c r="W13" s="73" t="str">
        <f t="shared" si="7"/>
        <v>2,5</v>
      </c>
      <c r="X13" s="73" t="str">
        <f t="shared" si="8"/>
        <v>3</v>
      </c>
      <c r="Y13" s="73" t="str">
        <f t="shared" si="8"/>
        <v>3,5</v>
      </c>
      <c r="Z13" s="73" t="str">
        <f t="shared" si="8"/>
        <v>3</v>
      </c>
      <c r="AA13" s="73" t="e">
        <f t="shared" si="9"/>
        <v>#VALUE!</v>
      </c>
      <c r="AB13" s="71" t="e">
        <f t="shared" si="10"/>
        <v>#VALUE!</v>
      </c>
      <c r="AC13" s="71" t="s">
        <v>3</v>
      </c>
      <c r="AD13" s="66">
        <f t="shared" si="11"/>
        <v>6.490909090909091</v>
      </c>
      <c r="AE13" s="95" t="e">
        <f t="shared" si="12"/>
        <v>#VALUE!</v>
      </c>
      <c r="AF13" s="69" t="s">
        <v>75</v>
      </c>
    </row>
    <row r="14" spans="1:32" s="68" customFormat="1" ht="21.75" customHeight="1">
      <c r="A14" s="69">
        <v>8</v>
      </c>
      <c r="B14" s="60" t="s">
        <v>20</v>
      </c>
      <c r="C14" s="70" t="s">
        <v>21</v>
      </c>
      <c r="D14" s="88">
        <v>6.331818181818182</v>
      </c>
      <c r="E14" s="81" t="str">
        <f t="shared" si="1"/>
        <v>TB Kh¸</v>
      </c>
      <c r="F14" s="69" t="s">
        <v>3</v>
      </c>
      <c r="G14" s="69">
        <v>2.3</v>
      </c>
      <c r="H14" s="71" t="str">
        <f t="shared" si="2"/>
        <v>TB</v>
      </c>
      <c r="I14" s="71" t="s">
        <v>3</v>
      </c>
      <c r="J14" s="72">
        <v>7.3</v>
      </c>
      <c r="K14" s="72">
        <v>4.9</v>
      </c>
      <c r="L14" s="72">
        <v>7.6</v>
      </c>
      <c r="M14" s="72">
        <v>6.5</v>
      </c>
      <c r="N14" s="72">
        <v>6.8</v>
      </c>
      <c r="O14" s="72">
        <v>7.1</v>
      </c>
      <c r="P14" s="72">
        <v>7.1</v>
      </c>
      <c r="Q14" s="72">
        <f t="shared" si="3"/>
        <v>6.595000000000001</v>
      </c>
      <c r="R14" s="81" t="str">
        <f t="shared" si="4"/>
        <v>TB Kh¸</v>
      </c>
      <c r="S14" s="69" t="s">
        <v>3</v>
      </c>
      <c r="T14" s="73" t="str">
        <f t="shared" si="5"/>
        <v>3</v>
      </c>
      <c r="U14" s="73" t="str">
        <f t="shared" si="6"/>
        <v>1</v>
      </c>
      <c r="V14" s="73" t="str">
        <f t="shared" si="0"/>
        <v>3</v>
      </c>
      <c r="W14" s="73" t="str">
        <f t="shared" si="7"/>
        <v>2,5</v>
      </c>
      <c r="X14" s="73" t="str">
        <f t="shared" si="8"/>
        <v>2,5</v>
      </c>
      <c r="Y14" s="73" t="str">
        <f t="shared" si="8"/>
        <v>3</v>
      </c>
      <c r="Z14" s="73" t="str">
        <f t="shared" si="8"/>
        <v>3</v>
      </c>
      <c r="AA14" s="73" t="e">
        <f t="shared" si="9"/>
        <v>#VALUE!</v>
      </c>
      <c r="AB14" s="71" t="e">
        <f t="shared" si="10"/>
        <v>#VALUE!</v>
      </c>
      <c r="AC14" s="71" t="s">
        <v>3</v>
      </c>
      <c r="AD14" s="66">
        <f t="shared" si="11"/>
        <v>6.163636363636365</v>
      </c>
      <c r="AE14" s="95" t="e">
        <f t="shared" si="12"/>
        <v>#VALUE!</v>
      </c>
      <c r="AF14" s="69" t="s">
        <v>76</v>
      </c>
    </row>
    <row r="15" spans="1:32" s="68" customFormat="1" ht="21.75" customHeight="1">
      <c r="A15" s="69">
        <v>9</v>
      </c>
      <c r="B15" s="60" t="s">
        <v>74</v>
      </c>
      <c r="C15" s="70" t="s">
        <v>23</v>
      </c>
      <c r="D15" s="88">
        <v>6.263636363636363</v>
      </c>
      <c r="E15" s="81" t="str">
        <f t="shared" si="1"/>
        <v>TB Kh¸</v>
      </c>
      <c r="F15" s="69" t="s">
        <v>3</v>
      </c>
      <c r="G15" s="69">
        <v>2.3</v>
      </c>
      <c r="H15" s="71" t="str">
        <f t="shared" si="2"/>
        <v>TB</v>
      </c>
      <c r="I15" s="71" t="s">
        <v>3</v>
      </c>
      <c r="J15" s="72">
        <v>5.7</v>
      </c>
      <c r="K15" s="72">
        <v>5.2</v>
      </c>
      <c r="L15" s="72">
        <v>7.4</v>
      </c>
      <c r="M15" s="72">
        <v>7.1</v>
      </c>
      <c r="N15" s="72">
        <v>7.5</v>
      </c>
      <c r="O15" s="72">
        <v>7.3</v>
      </c>
      <c r="P15" s="72">
        <v>7.5</v>
      </c>
      <c r="Q15" s="72">
        <f t="shared" si="3"/>
        <v>6.76</v>
      </c>
      <c r="R15" s="81" t="str">
        <f t="shared" si="4"/>
        <v>TB Kh¸</v>
      </c>
      <c r="S15" s="69" t="s">
        <v>3</v>
      </c>
      <c r="T15" s="73" t="str">
        <f t="shared" si="5"/>
        <v>2</v>
      </c>
      <c r="U15" s="73" t="str">
        <f t="shared" si="6"/>
        <v>1,5</v>
      </c>
      <c r="V15" s="73" t="str">
        <f t="shared" si="0"/>
        <v>3</v>
      </c>
      <c r="W15" s="73" t="str">
        <f t="shared" si="7"/>
        <v>3</v>
      </c>
      <c r="X15" s="73" t="str">
        <f t="shared" si="8"/>
        <v>3</v>
      </c>
      <c r="Y15" s="73" t="str">
        <f t="shared" si="8"/>
        <v>3</v>
      </c>
      <c r="Z15" s="73" t="str">
        <f t="shared" si="8"/>
        <v>3</v>
      </c>
      <c r="AA15" s="73" t="e">
        <f t="shared" si="9"/>
        <v>#VALUE!</v>
      </c>
      <c r="AB15" s="71" t="e">
        <f t="shared" si="10"/>
        <v>#VALUE!</v>
      </c>
      <c r="AC15" s="71" t="s">
        <v>3</v>
      </c>
      <c r="AD15" s="66">
        <f t="shared" si="11"/>
        <v>6.204545454545454</v>
      </c>
      <c r="AE15" s="95" t="e">
        <f t="shared" si="12"/>
        <v>#VALUE!</v>
      </c>
      <c r="AF15" s="69" t="s">
        <v>76</v>
      </c>
    </row>
    <row r="16" spans="1:32" s="68" customFormat="1" ht="21.75" customHeight="1">
      <c r="A16" s="69">
        <v>10</v>
      </c>
      <c r="B16" s="60" t="s">
        <v>24</v>
      </c>
      <c r="C16" s="70" t="s">
        <v>25</v>
      </c>
      <c r="D16" s="88">
        <v>6.104545454545455</v>
      </c>
      <c r="E16" s="81" t="str">
        <f t="shared" si="1"/>
        <v>TB Kh¸</v>
      </c>
      <c r="F16" s="69" t="s">
        <v>3</v>
      </c>
      <c r="G16" s="69">
        <v>2.1</v>
      </c>
      <c r="H16" s="71" t="str">
        <f t="shared" si="2"/>
        <v>TB</v>
      </c>
      <c r="I16" s="71" t="s">
        <v>3</v>
      </c>
      <c r="J16" s="72">
        <v>4.3</v>
      </c>
      <c r="K16" s="72">
        <v>4.6</v>
      </c>
      <c r="L16" s="72">
        <v>7.6</v>
      </c>
      <c r="M16" s="72">
        <v>6.5</v>
      </c>
      <c r="N16" s="72">
        <v>7.9</v>
      </c>
      <c r="O16" s="72">
        <v>6.9</v>
      </c>
      <c r="P16" s="72">
        <v>6.5</v>
      </c>
      <c r="Q16" s="72">
        <f>(J16*$J$6+K16*$K$6+L16*$L$6+M16*$M$6+N16*$N$6+O16*$O$6+P16*$P$6)/20</f>
        <v>6.28</v>
      </c>
      <c r="R16" s="81" t="str">
        <f t="shared" si="4"/>
        <v>TB Kh¸</v>
      </c>
      <c r="S16" s="69" t="s">
        <v>3</v>
      </c>
      <c r="T16" s="73" t="str">
        <f t="shared" si="5"/>
        <v>1</v>
      </c>
      <c r="U16" s="73" t="str">
        <f t="shared" si="6"/>
        <v>1</v>
      </c>
      <c r="V16" s="73" t="str">
        <f t="shared" si="0"/>
        <v>3</v>
      </c>
      <c r="W16" s="73" t="str">
        <f t="shared" si="7"/>
        <v>2,5</v>
      </c>
      <c r="X16" s="73" t="str">
        <f t="shared" si="8"/>
        <v>3</v>
      </c>
      <c r="Y16" s="73" t="str">
        <f t="shared" si="8"/>
        <v>2,5</v>
      </c>
      <c r="Z16" s="73" t="str">
        <f t="shared" si="8"/>
        <v>2,5</v>
      </c>
      <c r="AA16" s="73" t="e">
        <f t="shared" si="9"/>
        <v>#VALUE!</v>
      </c>
      <c r="AB16" s="71" t="e">
        <f t="shared" si="10"/>
        <v>#VALUE!</v>
      </c>
      <c r="AC16" s="71" t="s">
        <v>3</v>
      </c>
      <c r="AD16" s="66">
        <f t="shared" si="11"/>
        <v>5.906818181818182</v>
      </c>
      <c r="AE16" s="95" t="e">
        <f t="shared" si="12"/>
        <v>#VALUE!</v>
      </c>
      <c r="AF16" s="69" t="s">
        <v>76</v>
      </c>
    </row>
    <row r="17" spans="1:32" s="68" customFormat="1" ht="21.75" customHeight="1">
      <c r="A17" s="69">
        <v>11</v>
      </c>
      <c r="B17" s="60" t="s">
        <v>73</v>
      </c>
      <c r="C17" s="70" t="s">
        <v>27</v>
      </c>
      <c r="D17" s="88">
        <v>5.818181818181818</v>
      </c>
      <c r="E17" s="81" t="str">
        <f t="shared" si="1"/>
        <v>TB</v>
      </c>
      <c r="F17" s="69" t="s">
        <v>3</v>
      </c>
      <c r="G17" s="69">
        <v>1.9</v>
      </c>
      <c r="H17" s="71" t="str">
        <f t="shared" si="2"/>
        <v>Yếu</v>
      </c>
      <c r="I17" s="71" t="s">
        <v>3</v>
      </c>
      <c r="J17" s="72">
        <v>4.1</v>
      </c>
      <c r="K17" s="72">
        <v>4.5</v>
      </c>
      <c r="L17" s="72">
        <v>7.6</v>
      </c>
      <c r="M17" s="72">
        <v>6.5</v>
      </c>
      <c r="N17" s="72">
        <v>6</v>
      </c>
      <c r="O17" s="72">
        <v>7.5</v>
      </c>
      <c r="P17" s="72">
        <v>5</v>
      </c>
      <c r="Q17" s="72">
        <f t="shared" si="3"/>
        <v>5.82</v>
      </c>
      <c r="R17" s="81" t="str">
        <f t="shared" si="4"/>
        <v>TB</v>
      </c>
      <c r="S17" s="69" t="s">
        <v>75</v>
      </c>
      <c r="T17" s="73" t="str">
        <f t="shared" si="5"/>
        <v>1</v>
      </c>
      <c r="U17" s="73" t="str">
        <f t="shared" si="6"/>
        <v>1</v>
      </c>
      <c r="V17" s="73" t="str">
        <f t="shared" si="0"/>
        <v>3</v>
      </c>
      <c r="W17" s="73" t="str">
        <f t="shared" si="7"/>
        <v>2,5</v>
      </c>
      <c r="X17" s="73" t="str">
        <f t="shared" si="8"/>
        <v>2</v>
      </c>
      <c r="Y17" s="73" t="str">
        <f t="shared" si="8"/>
        <v>3</v>
      </c>
      <c r="Z17" s="73" t="str">
        <f t="shared" si="8"/>
        <v>1,5</v>
      </c>
      <c r="AA17" s="73" t="e">
        <f t="shared" si="9"/>
        <v>#VALUE!</v>
      </c>
      <c r="AB17" s="71" t="e">
        <f t="shared" si="10"/>
        <v>#VALUE!</v>
      </c>
      <c r="AC17" s="71" t="s">
        <v>75</v>
      </c>
      <c r="AD17" s="66">
        <f>(D17*22+Q17*20)/44</f>
        <v>5.554545454545455</v>
      </c>
      <c r="AE17" s="95" t="e">
        <f t="shared" si="12"/>
        <v>#VALUE!</v>
      </c>
      <c r="AF17" s="69" t="s">
        <v>80</v>
      </c>
    </row>
    <row r="18" spans="1:32" s="68" customFormat="1" ht="21.75" customHeight="1">
      <c r="A18" s="69">
        <v>12</v>
      </c>
      <c r="B18" s="60" t="s">
        <v>28</v>
      </c>
      <c r="C18" s="70" t="s">
        <v>29</v>
      </c>
      <c r="D18" s="88">
        <v>6.013636363636363</v>
      </c>
      <c r="E18" s="81" t="str">
        <f t="shared" si="1"/>
        <v>TB Kh¸</v>
      </c>
      <c r="F18" s="69" t="s">
        <v>3</v>
      </c>
      <c r="G18" s="69">
        <v>2.1</v>
      </c>
      <c r="H18" s="71" t="str">
        <f t="shared" si="2"/>
        <v>TB</v>
      </c>
      <c r="I18" s="71" t="s">
        <v>3</v>
      </c>
      <c r="J18" s="72">
        <v>2.2</v>
      </c>
      <c r="K18" s="72">
        <v>4.6</v>
      </c>
      <c r="L18" s="72">
        <v>7.5</v>
      </c>
      <c r="M18" s="72">
        <v>2.9</v>
      </c>
      <c r="N18" s="72">
        <v>5.8</v>
      </c>
      <c r="O18" s="72">
        <v>6.9</v>
      </c>
      <c r="P18" s="72">
        <v>5.4</v>
      </c>
      <c r="Q18" s="72">
        <f t="shared" si="3"/>
        <v>5.04</v>
      </c>
      <c r="R18" s="81" t="str">
        <f t="shared" si="4"/>
        <v>TB</v>
      </c>
      <c r="S18" s="69" t="s">
        <v>76</v>
      </c>
      <c r="T18" s="73" t="str">
        <f t="shared" si="5"/>
        <v>0</v>
      </c>
      <c r="U18" s="73" t="str">
        <f t="shared" si="6"/>
        <v>1</v>
      </c>
      <c r="V18" s="73" t="str">
        <f t="shared" si="0"/>
        <v>3</v>
      </c>
      <c r="W18" s="73" t="str">
        <f t="shared" si="7"/>
        <v>0</v>
      </c>
      <c r="X18" s="73" t="str">
        <f t="shared" si="8"/>
        <v>2</v>
      </c>
      <c r="Y18" s="73" t="str">
        <f t="shared" si="8"/>
        <v>2,5</v>
      </c>
      <c r="Z18" s="73" t="str">
        <f t="shared" si="8"/>
        <v>1,5</v>
      </c>
      <c r="AA18" s="73" t="e">
        <f t="shared" si="9"/>
        <v>#VALUE!</v>
      </c>
      <c r="AB18" s="71" t="e">
        <f t="shared" si="10"/>
        <v>#VALUE!</v>
      </c>
      <c r="AC18" s="71" t="s">
        <v>76</v>
      </c>
      <c r="AD18" s="66">
        <f t="shared" si="11"/>
        <v>5.297727272727272</v>
      </c>
      <c r="AE18" s="95" t="e">
        <f t="shared" si="12"/>
        <v>#VALUE!</v>
      </c>
      <c r="AF18" s="69" t="s">
        <v>80</v>
      </c>
    </row>
    <row r="19" spans="1:32" s="80" customFormat="1" ht="21.75" customHeight="1">
      <c r="A19" s="74">
        <v>13</v>
      </c>
      <c r="B19" s="75" t="s">
        <v>20</v>
      </c>
      <c r="C19" s="76" t="s">
        <v>30</v>
      </c>
      <c r="D19" s="89">
        <v>6.468181818181818</v>
      </c>
      <c r="E19" s="82" t="str">
        <f t="shared" si="1"/>
        <v>TB Kh¸</v>
      </c>
      <c r="F19" s="74" t="s">
        <v>57</v>
      </c>
      <c r="G19" s="74">
        <v>2.3</v>
      </c>
      <c r="H19" s="77" t="str">
        <f t="shared" si="2"/>
        <v>TB</v>
      </c>
      <c r="I19" s="77" t="s">
        <v>57</v>
      </c>
      <c r="J19" s="78">
        <v>7.5</v>
      </c>
      <c r="K19" s="78">
        <v>5.2</v>
      </c>
      <c r="L19" s="78">
        <v>7.7</v>
      </c>
      <c r="M19" s="78">
        <v>7.5</v>
      </c>
      <c r="N19" s="78">
        <v>8.5</v>
      </c>
      <c r="O19" s="78">
        <v>7.6</v>
      </c>
      <c r="P19" s="78">
        <v>7.4</v>
      </c>
      <c r="Q19" s="78">
        <f t="shared" si="3"/>
        <v>7.209999999999999</v>
      </c>
      <c r="R19" s="82" t="str">
        <f t="shared" si="4"/>
        <v>Kh¸</v>
      </c>
      <c r="S19" s="74" t="s">
        <v>57</v>
      </c>
      <c r="T19" s="79" t="str">
        <f t="shared" si="5"/>
        <v>3</v>
      </c>
      <c r="U19" s="79" t="str">
        <f t="shared" si="6"/>
        <v>1,5</v>
      </c>
      <c r="V19" s="79" t="str">
        <f t="shared" si="0"/>
        <v>3</v>
      </c>
      <c r="W19" s="79" t="str">
        <f t="shared" si="7"/>
        <v>3</v>
      </c>
      <c r="X19" s="79" t="str">
        <f t="shared" si="8"/>
        <v>4</v>
      </c>
      <c r="Y19" s="79" t="str">
        <f t="shared" si="8"/>
        <v>3</v>
      </c>
      <c r="Z19" s="79" t="str">
        <f t="shared" si="8"/>
        <v>3</v>
      </c>
      <c r="AA19" s="79" t="e">
        <f t="shared" si="9"/>
        <v>#VALUE!</v>
      </c>
      <c r="AB19" s="77" t="e">
        <f t="shared" si="10"/>
        <v>#VALUE!</v>
      </c>
      <c r="AC19" s="77" t="s">
        <v>57</v>
      </c>
      <c r="AD19" s="93">
        <f t="shared" si="11"/>
        <v>6.511363636363637</v>
      </c>
      <c r="AE19" s="96" t="e">
        <f t="shared" si="12"/>
        <v>#VALUE!</v>
      </c>
      <c r="AF19" s="74" t="s">
        <v>76</v>
      </c>
    </row>
    <row r="20" s="1" customFormat="1" ht="16.5"/>
    <row r="21" spans="2:23" s="4" customFormat="1" ht="16.5">
      <c r="B21" s="19" t="s">
        <v>7</v>
      </c>
      <c r="C21" s="16"/>
      <c r="D21" s="16"/>
      <c r="E21" s="16"/>
      <c r="F21" s="16"/>
      <c r="G21" s="16"/>
      <c r="H21" s="16"/>
      <c r="I21" s="16"/>
      <c r="W21" s="4" t="s">
        <v>5</v>
      </c>
    </row>
    <row r="22" spans="2:9" s="4" customFormat="1" ht="16.5">
      <c r="B22" s="19"/>
      <c r="C22" s="16"/>
      <c r="D22" s="16"/>
      <c r="E22" s="16"/>
      <c r="F22" s="16"/>
      <c r="G22" s="16"/>
      <c r="H22" s="16"/>
      <c r="I22" s="16"/>
    </row>
    <row r="23" s="1" customFormat="1" ht="16.5"/>
    <row r="24" s="44" customFormat="1" ht="33.75" customHeight="1">
      <c r="W24" s="45" t="s">
        <v>47</v>
      </c>
    </row>
    <row r="25" s="1" customFormat="1" ht="16.5"/>
    <row r="26" spans="5:25" s="94" customFormat="1" ht="18.75"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</row>
  </sheetData>
  <sheetProtection/>
  <mergeCells count="15">
    <mergeCell ref="AD4:AD5"/>
    <mergeCell ref="AE4:AE5"/>
    <mergeCell ref="AF4:AF6"/>
    <mergeCell ref="E26:Y26"/>
    <mergeCell ref="G4:I4"/>
    <mergeCell ref="A2:Z2"/>
    <mergeCell ref="J3:R3"/>
    <mergeCell ref="T3:AB3"/>
    <mergeCell ref="A4:A6"/>
    <mergeCell ref="B4:C5"/>
    <mergeCell ref="J4:S4"/>
    <mergeCell ref="T4:Z4"/>
    <mergeCell ref="AB4:AC4"/>
    <mergeCell ref="S5:S6"/>
    <mergeCell ref="D4:F4"/>
  </mergeCells>
  <printOptions/>
  <pageMargins left="0.16" right="0.16" top="0.39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phutt</cp:lastModifiedBy>
  <cp:lastPrinted>2011-07-01T10:41:11Z</cp:lastPrinted>
  <dcterms:created xsi:type="dcterms:W3CDTF">2011-02-16T08:07:25Z</dcterms:created>
  <dcterms:modified xsi:type="dcterms:W3CDTF">2011-07-07T03:05:20Z</dcterms:modified>
  <cp:category/>
  <cp:version/>
  <cp:contentType/>
  <cp:contentStatus/>
</cp:coreProperties>
</file>