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2"/>
  </bookViews>
  <sheets>
    <sheet name="Ky1_2010_2011" sheetId="1" r:id="rId1"/>
    <sheet name="Kỳ II" sheetId="2" r:id="rId2"/>
    <sheet name="Cả năm" sheetId="3" r:id="rId3"/>
  </sheets>
  <definedNames/>
  <calcPr fullCalcOnLoad="1"/>
</workbook>
</file>

<file path=xl/sharedStrings.xml><?xml version="1.0" encoding="utf-8"?>
<sst xmlns="http://schemas.openxmlformats.org/spreadsheetml/2006/main" count="454" uniqueCount="89">
  <si>
    <t>Qui đổi về điểm 5</t>
  </si>
  <si>
    <t>Häc lùc</t>
  </si>
  <si>
    <t>H¹nh kiÓm</t>
  </si>
  <si>
    <t>Tèt</t>
  </si>
  <si>
    <t>Thang ®iÓm 10</t>
  </si>
  <si>
    <t>Hä vµ tªn</t>
  </si>
  <si>
    <t xml:space="preserve">                Trung t©m ®µo t¹o</t>
  </si>
  <si>
    <t>Nguyệt</t>
  </si>
  <si>
    <t>Học Lực</t>
  </si>
  <si>
    <t>Hạnh kiểm</t>
  </si>
  <si>
    <t>STT</t>
  </si>
  <si>
    <t>Kỳ I</t>
  </si>
  <si>
    <t>Trịnh Thị Thu Hưong</t>
  </si>
  <si>
    <t>XS</t>
  </si>
  <si>
    <t>Kỳ II</t>
  </si>
  <si>
    <t>ĐTB</t>
  </si>
  <si>
    <t>Học lực</t>
  </si>
  <si>
    <t>TB</t>
  </si>
  <si>
    <t>TK n¨m( T§ 10)</t>
  </si>
  <si>
    <t>TK n¨m(T§ 4)</t>
  </si>
  <si>
    <t>XL häc lùc c¶ n¨m</t>
  </si>
  <si>
    <t>YÕu</t>
  </si>
  <si>
    <t>§iÓm tæng kÕt líp c® tin k5 N¨m häc 2010 - 2011</t>
  </si>
  <si>
    <t>LËp tr×nh Pascal</t>
  </si>
  <si>
    <t>Nh÷ng nguyªn lý…</t>
  </si>
  <si>
    <t>Tin v¨n phßng</t>
  </si>
  <si>
    <t>To¸n CC II</t>
  </si>
  <si>
    <t>TiÕng Anh II</t>
  </si>
  <si>
    <t>Ký thuËt VXL - V§K</t>
  </si>
  <si>
    <t>LËp tr×nh h­íng ®èi t­îng víi C++</t>
  </si>
  <si>
    <t>VËt lý II</t>
  </si>
  <si>
    <t>TNCB</t>
  </si>
  <si>
    <t>Tæng kÕt</t>
  </si>
  <si>
    <t>Lª V¨n</t>
  </si>
  <si>
    <t>Anh</t>
  </si>
  <si>
    <t xml:space="preserve">Trần Văn </t>
  </si>
  <si>
    <t>Bình</t>
  </si>
  <si>
    <t xml:space="preserve">Đào Hồng </t>
  </si>
  <si>
    <t>Cẩm</t>
  </si>
  <si>
    <t xml:space="preserve">Bùi Văn </t>
  </si>
  <si>
    <t>Công</t>
  </si>
  <si>
    <t xml:space="preserve">Cao Việt </t>
  </si>
  <si>
    <t>Cường</t>
  </si>
  <si>
    <t xml:space="preserve">Đoàn Mạnh </t>
  </si>
  <si>
    <t xml:space="preserve">Nguyễn Thành </t>
  </si>
  <si>
    <t>Đoàn</t>
  </si>
  <si>
    <t>Hảo</t>
  </si>
  <si>
    <t xml:space="preserve">Phạm Minh </t>
  </si>
  <si>
    <t>Hiếu</t>
  </si>
  <si>
    <t xml:space="preserve">Nguyễn Ngọc </t>
  </si>
  <si>
    <t>Huỳnh</t>
  </si>
  <si>
    <t xml:space="preserve">Lê Thị Tuyết </t>
  </si>
  <si>
    <t>Mai</t>
  </si>
  <si>
    <t xml:space="preserve">Lê Ánh </t>
  </si>
  <si>
    <t xml:space="preserve">Nguyễn Hải </t>
  </si>
  <si>
    <t>Ninh</t>
  </si>
  <si>
    <t xml:space="preserve">Dương Hữu </t>
  </si>
  <si>
    <t>Quảng</t>
  </si>
  <si>
    <t xml:space="preserve">Vi Thị </t>
  </si>
  <si>
    <t>Thuyên</t>
  </si>
  <si>
    <t>XuÊt s¾c</t>
  </si>
  <si>
    <t>3</t>
  </si>
  <si>
    <t>1,5</t>
  </si>
  <si>
    <t>3,5</t>
  </si>
  <si>
    <t>1</t>
  </si>
  <si>
    <t>2,5</t>
  </si>
  <si>
    <t>2</t>
  </si>
  <si>
    <t>0</t>
  </si>
  <si>
    <t>Yếu</t>
  </si>
  <si>
    <t>4</t>
  </si>
  <si>
    <t>§iÓm tæng kÕt kú I líp c® tin k5 N¨m häc 2010 - 2011</t>
  </si>
  <si>
    <t>Quy ®æi vÒ ®iÓm 4</t>
  </si>
  <si>
    <t>stt</t>
  </si>
  <si>
    <t>Kỳ III</t>
  </si>
  <si>
    <t>Ghi chó</t>
  </si>
  <si>
    <t>Kü thuËt ®iÖn tö</t>
  </si>
  <si>
    <t>To¸n CC 1</t>
  </si>
  <si>
    <t>TiÕng Anh 1</t>
  </si>
  <si>
    <t>VËt lý 1</t>
  </si>
  <si>
    <t>Tin ®¹i c­¬ng</t>
  </si>
  <si>
    <t>Ph¸p luËt ®¹i c­¬ng</t>
  </si>
  <si>
    <t>Nguyªn lý…</t>
  </si>
  <si>
    <t>H×nh ho¹ - VKT</t>
  </si>
  <si>
    <t>GDQP</t>
  </si>
  <si>
    <t>GDTC</t>
  </si>
  <si>
    <t>Xãa tªn</t>
  </si>
  <si>
    <t xml:space="preserve">      Gi¸o viªn CN</t>
  </si>
  <si>
    <t>§ç ThÞ Ph­¬ng Lan</t>
  </si>
  <si>
    <t>§iÓm tæng kÕt kú II líp c® tin k5 N¨m häc 2010 - 2011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</si>
</sst>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i/>
      <sz val="13"/>
      <color indexed="8"/>
      <name val="Times New Roman"/>
      <family val="1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.VnTime"/>
      <family val="2"/>
    </font>
    <font>
      <sz val="14"/>
      <color indexed="8"/>
      <name val="Times New Roman"/>
      <family val="1"/>
    </font>
    <font>
      <b/>
      <sz val="18"/>
      <color indexed="8"/>
      <name val=".VnTime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3"/>
      <color indexed="8"/>
      <name val=".VnTime"/>
      <family val="2"/>
    </font>
    <font>
      <sz val="13"/>
      <color indexed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 quotePrefix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center" vertical="center" textRotation="90" wrapText="1"/>
    </xf>
    <xf numFmtId="164" fontId="9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 quotePrefix="1">
      <alignment horizontal="center"/>
    </xf>
    <xf numFmtId="0" fontId="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7" xfId="0" applyNumberFormat="1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/>
    </xf>
    <xf numFmtId="164" fontId="20" fillId="0" borderId="19" xfId="0" applyNumberFormat="1" applyFont="1" applyBorder="1" applyAlignment="1">
      <alignment/>
    </xf>
    <xf numFmtId="0" fontId="14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164" fontId="9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25" fillId="3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9" fillId="33" borderId="16" xfId="0" applyFont="1" applyFill="1" applyBorder="1" applyAlignment="1" quotePrefix="1">
      <alignment/>
    </xf>
    <xf numFmtId="0" fontId="3" fillId="33" borderId="16" xfId="0" applyFont="1" applyFill="1" applyBorder="1" applyAlignment="1">
      <alignment/>
    </xf>
    <xf numFmtId="0" fontId="9" fillId="33" borderId="11" xfId="0" applyFont="1" applyFill="1" applyBorder="1" applyAlignment="1" quotePrefix="1">
      <alignment/>
    </xf>
    <xf numFmtId="0" fontId="3" fillId="33" borderId="11" xfId="0" applyFont="1" applyFill="1" applyBorder="1" applyAlignment="1">
      <alignment/>
    </xf>
    <xf numFmtId="0" fontId="9" fillId="33" borderId="12" xfId="0" applyFont="1" applyFill="1" applyBorder="1" applyAlignment="1" quotePrefix="1">
      <alignment/>
    </xf>
    <xf numFmtId="0" fontId="3" fillId="33" borderId="12" xfId="0" applyFont="1" applyFill="1" applyBorder="1" applyAlignment="1">
      <alignment/>
    </xf>
    <xf numFmtId="0" fontId="6" fillId="0" borderId="12" xfId="0" applyFont="1" applyBorder="1" applyAlignment="1" quotePrefix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33" borderId="12" xfId="0" applyFont="1" applyFill="1" applyBorder="1" applyAlignment="1" quotePrefix="1">
      <alignment/>
    </xf>
    <xf numFmtId="0" fontId="6" fillId="33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3" fillId="34" borderId="22" xfId="0" applyFont="1" applyFill="1" applyBorder="1" applyAlignment="1">
      <alignment/>
    </xf>
    <xf numFmtId="164" fontId="20" fillId="34" borderId="18" xfId="0" applyNumberFormat="1" applyFont="1" applyFill="1" applyBorder="1" applyAlignment="1">
      <alignment/>
    </xf>
    <xf numFmtId="0" fontId="9" fillId="34" borderId="11" xfId="0" applyFont="1" applyFill="1" applyBorder="1" applyAlignment="1" quotePrefix="1">
      <alignment/>
    </xf>
    <xf numFmtId="0" fontId="3" fillId="34" borderId="11" xfId="0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6" fillId="34" borderId="12" xfId="0" applyFont="1" applyFill="1" applyBorder="1" applyAlignment="1" quotePrefix="1">
      <alignment/>
    </xf>
    <xf numFmtId="0" fontId="6" fillId="34" borderId="12" xfId="0" applyFont="1" applyFill="1" applyBorder="1" applyAlignment="1">
      <alignment/>
    </xf>
    <xf numFmtId="164" fontId="9" fillId="34" borderId="11" xfId="0" applyNumberFormat="1" applyFont="1" applyFill="1" applyBorder="1" applyAlignment="1" quotePrefix="1">
      <alignment horizontal="center"/>
    </xf>
    <xf numFmtId="0" fontId="22" fillId="34" borderId="11" xfId="0" applyFont="1" applyFill="1" applyBorder="1" applyAlignment="1">
      <alignment/>
    </xf>
    <xf numFmtId="164" fontId="9" fillId="34" borderId="16" xfId="0" applyNumberFormat="1" applyFont="1" applyFill="1" applyBorder="1" applyAlignment="1">
      <alignment/>
    </xf>
    <xf numFmtId="2" fontId="9" fillId="34" borderId="16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Alignment="1">
      <alignment/>
    </xf>
    <xf numFmtId="0" fontId="2" fillId="34" borderId="16" xfId="0" applyFont="1" applyFill="1" applyBorder="1" applyAlignment="1">
      <alignment/>
    </xf>
    <xf numFmtId="0" fontId="25" fillId="34" borderId="13" xfId="0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left" vertical="center" wrapText="1"/>
    </xf>
    <xf numFmtId="164" fontId="20" fillId="34" borderId="23" xfId="0" applyNumberFormat="1" applyFont="1" applyFill="1" applyBorder="1" applyAlignment="1">
      <alignment/>
    </xf>
    <xf numFmtId="0" fontId="9" fillId="34" borderId="16" xfId="0" applyFont="1" applyFill="1" applyBorder="1" applyAlignment="1" quotePrefix="1">
      <alignment/>
    </xf>
    <xf numFmtId="0" fontId="3" fillId="34" borderId="16" xfId="0" applyFont="1" applyFill="1" applyBorder="1" applyAlignment="1">
      <alignment/>
    </xf>
    <xf numFmtId="0" fontId="9" fillId="34" borderId="12" xfId="0" applyFont="1" applyFill="1" applyBorder="1" applyAlignment="1" quotePrefix="1">
      <alignment/>
    </xf>
    <xf numFmtId="0" fontId="3" fillId="34" borderId="12" xfId="0" applyFont="1" applyFill="1" applyBorder="1" applyAlignment="1">
      <alignment/>
    </xf>
    <xf numFmtId="164" fontId="9" fillId="34" borderId="16" xfId="0" applyNumberFormat="1" applyFont="1" applyFill="1" applyBorder="1" applyAlignment="1" quotePrefix="1">
      <alignment horizontal="center"/>
    </xf>
    <xf numFmtId="0" fontId="22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20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/>
    </xf>
    <xf numFmtId="164" fontId="3" fillId="33" borderId="16" xfId="0" applyNumberFormat="1" applyFont="1" applyFill="1" applyBorder="1" applyAlignment="1" quotePrefix="1">
      <alignment horizontal="center"/>
    </xf>
    <xf numFmtId="164" fontId="2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 quotePrefix="1">
      <alignment horizontal="center"/>
    </xf>
    <xf numFmtId="0" fontId="27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5" fillId="33" borderId="21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 quotePrefix="1">
      <alignment horizontal="center"/>
    </xf>
    <xf numFmtId="164" fontId="0" fillId="0" borderId="12" xfId="0" applyNumberForma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 quotePrefix="1">
      <alignment horizontal="center"/>
    </xf>
    <xf numFmtId="164" fontId="6" fillId="33" borderId="12" xfId="0" applyNumberFormat="1" applyFont="1" applyFill="1" applyBorder="1" applyAlignment="1">
      <alignment/>
    </xf>
    <xf numFmtId="164" fontId="28" fillId="35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rgb="FFFF000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6384" width="4.8515625" style="1" customWidth="1"/>
  </cols>
  <sheetData>
    <row r="1" spans="1:28" ht="30" customHeight="1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2:28" ht="20.25">
      <c r="B2" s="95"/>
      <c r="C2" s="95"/>
      <c r="D2" s="123" t="s">
        <v>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 t="s">
        <v>71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20.25">
      <c r="A3" s="18"/>
      <c r="B3" s="2"/>
      <c r="C3" s="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6.5">
      <c r="A4" s="124" t="s">
        <v>72</v>
      </c>
      <c r="B4" s="127" t="s">
        <v>5</v>
      </c>
      <c r="C4" s="128"/>
      <c r="D4" s="131" t="s">
        <v>73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 t="s">
        <v>73</v>
      </c>
      <c r="R4" s="133"/>
      <c r="S4" s="133"/>
      <c r="T4" s="133"/>
      <c r="U4" s="133"/>
      <c r="V4" s="133"/>
      <c r="W4" s="133"/>
      <c r="X4" s="133"/>
      <c r="Y4" s="133"/>
      <c r="Z4" s="133"/>
      <c r="AA4" s="134"/>
      <c r="AB4" s="135" t="s">
        <v>74</v>
      </c>
    </row>
    <row r="5" spans="1:28" ht="78.75" customHeight="1">
      <c r="A5" s="125"/>
      <c r="B5" s="129"/>
      <c r="C5" s="130"/>
      <c r="D5" s="8" t="s">
        <v>75</v>
      </c>
      <c r="E5" s="8" t="s">
        <v>76</v>
      </c>
      <c r="F5" s="8" t="s">
        <v>77</v>
      </c>
      <c r="G5" s="8" t="s">
        <v>78</v>
      </c>
      <c r="H5" s="8" t="s">
        <v>79</v>
      </c>
      <c r="I5" s="8" t="s">
        <v>80</v>
      </c>
      <c r="J5" s="96" t="s">
        <v>81</v>
      </c>
      <c r="K5" s="8" t="s">
        <v>82</v>
      </c>
      <c r="L5" s="47" t="s">
        <v>83</v>
      </c>
      <c r="M5" s="47" t="s">
        <v>84</v>
      </c>
      <c r="N5" s="47" t="s">
        <v>32</v>
      </c>
      <c r="O5" s="8" t="s">
        <v>1</v>
      </c>
      <c r="P5" s="137" t="s">
        <v>2</v>
      </c>
      <c r="Q5" s="8" t="s">
        <v>75</v>
      </c>
      <c r="R5" s="8" t="s">
        <v>76</v>
      </c>
      <c r="S5" s="8" t="s">
        <v>77</v>
      </c>
      <c r="T5" s="8" t="s">
        <v>78</v>
      </c>
      <c r="U5" s="8" t="s">
        <v>79</v>
      </c>
      <c r="V5" s="8" t="s">
        <v>80</v>
      </c>
      <c r="W5" s="96" t="s">
        <v>81</v>
      </c>
      <c r="X5" s="8" t="s">
        <v>82</v>
      </c>
      <c r="Y5" s="47" t="s">
        <v>32</v>
      </c>
      <c r="Z5" s="97" t="s">
        <v>1</v>
      </c>
      <c r="AA5" s="97" t="s">
        <v>2</v>
      </c>
      <c r="AB5" s="136"/>
    </row>
    <row r="6" spans="1:28" ht="15" customHeight="1">
      <c r="A6" s="126"/>
      <c r="B6" s="12"/>
      <c r="C6" s="13"/>
      <c r="D6" s="9">
        <v>3</v>
      </c>
      <c r="E6" s="9">
        <v>3</v>
      </c>
      <c r="F6" s="9">
        <v>4</v>
      </c>
      <c r="G6" s="9">
        <v>3</v>
      </c>
      <c r="H6" s="9">
        <v>3</v>
      </c>
      <c r="I6" s="9">
        <v>2</v>
      </c>
      <c r="J6" s="9">
        <v>2</v>
      </c>
      <c r="K6" s="9">
        <v>3</v>
      </c>
      <c r="L6" s="9"/>
      <c r="M6" s="9"/>
      <c r="N6" s="48">
        <f>SUM(D6:K6)</f>
        <v>23</v>
      </c>
      <c r="O6" s="8"/>
      <c r="P6" s="138"/>
      <c r="Q6" s="9">
        <v>3</v>
      </c>
      <c r="R6" s="9">
        <v>3</v>
      </c>
      <c r="S6" s="9">
        <v>4</v>
      </c>
      <c r="T6" s="9">
        <v>3</v>
      </c>
      <c r="U6" s="9">
        <v>3</v>
      </c>
      <c r="V6" s="9">
        <v>2</v>
      </c>
      <c r="W6" s="9">
        <v>2</v>
      </c>
      <c r="X6" s="9">
        <v>3</v>
      </c>
      <c r="Y6" s="48">
        <f>SUM(Q6:X6)</f>
        <v>23</v>
      </c>
      <c r="Z6" s="10"/>
      <c r="AA6" s="10"/>
      <c r="AB6" s="98"/>
    </row>
    <row r="7" spans="1:28" s="104" customFormat="1" ht="14.25" customHeight="1">
      <c r="A7" s="50">
        <v>1</v>
      </c>
      <c r="B7" s="51" t="s">
        <v>33</v>
      </c>
      <c r="C7" s="52" t="s">
        <v>34</v>
      </c>
      <c r="D7" s="99"/>
      <c r="E7" s="99"/>
      <c r="F7" s="99"/>
      <c r="G7" s="99"/>
      <c r="H7" s="99"/>
      <c r="I7" s="99"/>
      <c r="J7" s="99"/>
      <c r="K7" s="99"/>
      <c r="L7" s="100"/>
      <c r="M7" s="100"/>
      <c r="N7" s="101"/>
      <c r="O7" s="58"/>
      <c r="P7" s="59"/>
      <c r="Q7" s="102"/>
      <c r="R7" s="102"/>
      <c r="S7" s="102"/>
      <c r="T7" s="102"/>
      <c r="U7" s="102"/>
      <c r="V7" s="102"/>
      <c r="W7" s="102"/>
      <c r="X7" s="102"/>
      <c r="Y7" s="101"/>
      <c r="Z7" s="59"/>
      <c r="AA7" s="59"/>
      <c r="AB7" s="103" t="s">
        <v>85</v>
      </c>
    </row>
    <row r="8" spans="1:28" ht="14.25" customHeight="1">
      <c r="A8" s="4">
        <v>2</v>
      </c>
      <c r="B8" s="53" t="s">
        <v>35</v>
      </c>
      <c r="C8" s="54" t="s">
        <v>36</v>
      </c>
      <c r="D8" s="105">
        <v>7.3</v>
      </c>
      <c r="E8" s="106">
        <v>5.8</v>
      </c>
      <c r="F8" s="106">
        <v>7</v>
      </c>
      <c r="G8" s="106">
        <v>5.9</v>
      </c>
      <c r="H8" s="106">
        <v>7.9</v>
      </c>
      <c r="I8" s="106">
        <v>6.7</v>
      </c>
      <c r="J8" s="106">
        <v>6.5</v>
      </c>
      <c r="K8" s="106">
        <v>5.5</v>
      </c>
      <c r="L8" s="107"/>
      <c r="M8" s="107"/>
      <c r="N8" s="6">
        <f aca="true" t="shared" si="0" ref="N8:N15">(D8*$D$6+E8*$E$6+F8*$F$6+G8*$G$6+H8*$H$6+I8*$I$6+J8*$J$6+K8*$K$6)/$N$6</f>
        <v>6.591304347826088</v>
      </c>
      <c r="O8" s="33" t="str">
        <f aca="true" t="shared" si="1" ref="O8:O21">IF(N8&gt;=9,"XuÊt s¾c",IF(N8&gt;=8,"Giái",IF(N8&gt;=7,"Kh¸",IF(N8&gt;=6,"TB Kh¸",IF(N8&gt;=5,"TB","YÕu")))))</f>
        <v>TB Kh¸</v>
      </c>
      <c r="P8" s="5" t="s">
        <v>3</v>
      </c>
      <c r="Q8" s="7" t="str">
        <f aca="true" t="shared" si="2" ref="Q8:X21">IF(D8&gt;=9.5,"4,5",IF(D8&gt;=8.5,"4",IF(D8&gt;=8,"3,5",IF(D8&gt;=7,"3",IF(D8&gt;=6.5,"2,5",IF(D8&gt;=5.5,"2",IF(D8&gt;=5,"1,5",IF(D8&gt;=4,"1","0"))))))))</f>
        <v>3</v>
      </c>
      <c r="R8" s="7" t="str">
        <f t="shared" si="2"/>
        <v>2</v>
      </c>
      <c r="S8" s="7" t="str">
        <f t="shared" si="2"/>
        <v>3</v>
      </c>
      <c r="T8" s="7" t="str">
        <f t="shared" si="2"/>
        <v>2</v>
      </c>
      <c r="U8" s="7" t="str">
        <f t="shared" si="2"/>
        <v>3</v>
      </c>
      <c r="V8" s="7" t="str">
        <f t="shared" si="2"/>
        <v>2,5</v>
      </c>
      <c r="W8" s="7" t="str">
        <f t="shared" si="2"/>
        <v>2,5</v>
      </c>
      <c r="X8" s="7" t="str">
        <f t="shared" si="2"/>
        <v>2</v>
      </c>
      <c r="Y8" s="6" t="e">
        <f>(Q8*$Q$6+R8*$R$6+S8*$S$6+T8*$T$6+U8*$U$6+V8*$V$6+W8*$W$6+X8*$X$6)/$Y$6</f>
        <v>#VALUE!</v>
      </c>
      <c r="Z8" s="5" t="e">
        <f aca="true" t="shared" si="3" ref="Z8:Z21">IF(Y8&gt;=3.6,"XuÊt s¾c",IF(Y8&gt;=3.2,"Giái",IF(Y8&gt;=2.5,"Kh¸",IF(Y8&gt;=2,"TB",IF(Y8&gt;=1,"Yếu","Kém")))))</f>
        <v>#VALUE!</v>
      </c>
      <c r="AA8" s="5" t="s">
        <v>3</v>
      </c>
      <c r="AB8" s="108"/>
    </row>
    <row r="9" spans="1:28" ht="14.25" customHeight="1">
      <c r="A9" s="4">
        <v>3</v>
      </c>
      <c r="B9" s="53" t="s">
        <v>37</v>
      </c>
      <c r="C9" s="54" t="s">
        <v>38</v>
      </c>
      <c r="D9" s="106">
        <v>7.3</v>
      </c>
      <c r="E9" s="106">
        <v>6.5</v>
      </c>
      <c r="F9" s="106">
        <v>7.1</v>
      </c>
      <c r="G9" s="106">
        <v>6.5</v>
      </c>
      <c r="H9" s="106">
        <v>7.1</v>
      </c>
      <c r="I9" s="106">
        <v>5.4</v>
      </c>
      <c r="J9" s="106">
        <v>6.5</v>
      </c>
      <c r="K9" s="106">
        <v>4.1</v>
      </c>
      <c r="L9" s="107"/>
      <c r="M9" s="107"/>
      <c r="N9" s="6">
        <f t="shared" si="0"/>
        <v>6.378260869565217</v>
      </c>
      <c r="O9" s="33" t="str">
        <f t="shared" si="1"/>
        <v>TB Kh¸</v>
      </c>
      <c r="P9" s="5" t="s">
        <v>3</v>
      </c>
      <c r="Q9" s="7" t="str">
        <f t="shared" si="2"/>
        <v>3</v>
      </c>
      <c r="R9" s="7" t="str">
        <f t="shared" si="2"/>
        <v>2,5</v>
      </c>
      <c r="S9" s="7" t="str">
        <f t="shared" si="2"/>
        <v>3</v>
      </c>
      <c r="T9" s="7" t="str">
        <f t="shared" si="2"/>
        <v>2,5</v>
      </c>
      <c r="U9" s="7" t="str">
        <f t="shared" si="2"/>
        <v>3</v>
      </c>
      <c r="V9" s="7" t="str">
        <f t="shared" si="2"/>
        <v>1,5</v>
      </c>
      <c r="W9" s="7" t="str">
        <f t="shared" si="2"/>
        <v>2,5</v>
      </c>
      <c r="X9" s="7" t="str">
        <f t="shared" si="2"/>
        <v>1</v>
      </c>
      <c r="Y9" s="6" t="e">
        <f aca="true" t="shared" si="4" ref="Y9:Y21">ROUND((Q9*$D$6+R9*$E$6+S9*$F$6+T9*$G$6+U9*$H$6+V9*$I$6+W9*$J$6+X9*$K$6)/$N$6,1)</f>
        <v>#VALUE!</v>
      </c>
      <c r="Z9" s="5" t="e">
        <f t="shared" si="3"/>
        <v>#VALUE!</v>
      </c>
      <c r="AA9" s="5" t="s">
        <v>3</v>
      </c>
      <c r="AB9" s="108"/>
    </row>
    <row r="10" spans="1:28" ht="14.25" customHeight="1">
      <c r="A10" s="4">
        <v>4</v>
      </c>
      <c r="B10" s="53" t="s">
        <v>39</v>
      </c>
      <c r="C10" s="54" t="s">
        <v>40</v>
      </c>
      <c r="D10" s="106">
        <v>6.9</v>
      </c>
      <c r="E10" s="106">
        <v>5.9</v>
      </c>
      <c r="F10" s="106">
        <v>6.4</v>
      </c>
      <c r="G10" s="106">
        <v>5.9</v>
      </c>
      <c r="H10" s="106">
        <v>6.4</v>
      </c>
      <c r="I10" s="106">
        <v>5.2</v>
      </c>
      <c r="J10" s="106">
        <v>6.5</v>
      </c>
      <c r="K10" s="106">
        <v>5.7</v>
      </c>
      <c r="L10" s="107"/>
      <c r="M10" s="107"/>
      <c r="N10" s="6">
        <f t="shared" si="0"/>
        <v>6.147826086956522</v>
      </c>
      <c r="O10" s="33" t="str">
        <f t="shared" si="1"/>
        <v>TB Kh¸</v>
      </c>
      <c r="P10" s="5" t="s">
        <v>3</v>
      </c>
      <c r="Q10" s="7" t="str">
        <f t="shared" si="2"/>
        <v>2,5</v>
      </c>
      <c r="R10" s="7" t="str">
        <f t="shared" si="2"/>
        <v>2</v>
      </c>
      <c r="S10" s="7" t="str">
        <f t="shared" si="2"/>
        <v>2</v>
      </c>
      <c r="T10" s="7" t="str">
        <f t="shared" si="2"/>
        <v>2</v>
      </c>
      <c r="U10" s="7" t="str">
        <f t="shared" si="2"/>
        <v>2</v>
      </c>
      <c r="V10" s="7" t="str">
        <f t="shared" si="2"/>
        <v>1,5</v>
      </c>
      <c r="W10" s="7" t="str">
        <f t="shared" si="2"/>
        <v>2,5</v>
      </c>
      <c r="X10" s="7" t="str">
        <f t="shared" si="2"/>
        <v>2</v>
      </c>
      <c r="Y10" s="6" t="e">
        <f t="shared" si="4"/>
        <v>#VALUE!</v>
      </c>
      <c r="Z10" s="5" t="e">
        <f t="shared" si="3"/>
        <v>#VALUE!</v>
      </c>
      <c r="AA10" s="5" t="s">
        <v>3</v>
      </c>
      <c r="AB10" s="108"/>
    </row>
    <row r="11" spans="1:28" ht="14.25" customHeight="1">
      <c r="A11" s="4">
        <v>5</v>
      </c>
      <c r="B11" s="53" t="s">
        <v>41</v>
      </c>
      <c r="C11" s="54" t="s">
        <v>42</v>
      </c>
      <c r="D11" s="106">
        <v>7.3</v>
      </c>
      <c r="E11" s="106">
        <v>5.8</v>
      </c>
      <c r="F11" s="106">
        <v>7</v>
      </c>
      <c r="G11" s="106">
        <v>6.5</v>
      </c>
      <c r="H11" s="106">
        <v>7.1</v>
      </c>
      <c r="I11" s="106">
        <v>6.9</v>
      </c>
      <c r="J11" s="106">
        <v>6.5</v>
      </c>
      <c r="K11" s="106">
        <v>4.4</v>
      </c>
      <c r="L11" s="107"/>
      <c r="M11" s="107"/>
      <c r="N11" s="6">
        <f t="shared" si="0"/>
        <v>6.439130434782607</v>
      </c>
      <c r="O11" s="33" t="str">
        <f t="shared" si="1"/>
        <v>TB Kh¸</v>
      </c>
      <c r="P11" s="5" t="s">
        <v>3</v>
      </c>
      <c r="Q11" s="7" t="str">
        <f t="shared" si="2"/>
        <v>3</v>
      </c>
      <c r="R11" s="7" t="str">
        <f t="shared" si="2"/>
        <v>2</v>
      </c>
      <c r="S11" s="7" t="str">
        <f t="shared" si="2"/>
        <v>3</v>
      </c>
      <c r="T11" s="7" t="str">
        <f t="shared" si="2"/>
        <v>2,5</v>
      </c>
      <c r="U11" s="7" t="str">
        <f t="shared" si="2"/>
        <v>3</v>
      </c>
      <c r="V11" s="7" t="str">
        <f t="shared" si="2"/>
        <v>2,5</v>
      </c>
      <c r="W11" s="7" t="str">
        <f t="shared" si="2"/>
        <v>2,5</v>
      </c>
      <c r="X11" s="7" t="str">
        <f t="shared" si="2"/>
        <v>1</v>
      </c>
      <c r="Y11" s="6" t="e">
        <f t="shared" si="4"/>
        <v>#VALUE!</v>
      </c>
      <c r="Z11" s="5" t="e">
        <f t="shared" si="3"/>
        <v>#VALUE!</v>
      </c>
      <c r="AA11" s="5" t="s">
        <v>3</v>
      </c>
      <c r="AB11" s="108"/>
    </row>
    <row r="12" spans="1:28" ht="14.25" customHeight="1">
      <c r="A12" s="4">
        <v>6</v>
      </c>
      <c r="B12" s="53" t="s">
        <v>43</v>
      </c>
      <c r="C12" s="54" t="s">
        <v>42</v>
      </c>
      <c r="D12" s="106">
        <v>7.3</v>
      </c>
      <c r="E12" s="106">
        <v>4.3</v>
      </c>
      <c r="F12" s="106">
        <v>7.6</v>
      </c>
      <c r="G12" s="106">
        <v>5.9</v>
      </c>
      <c r="H12" s="106">
        <v>8.8</v>
      </c>
      <c r="I12" s="106">
        <v>5.5</v>
      </c>
      <c r="J12" s="106">
        <v>6.6</v>
      </c>
      <c r="K12" s="106">
        <v>6.3</v>
      </c>
      <c r="L12" s="107"/>
      <c r="M12" s="107"/>
      <c r="N12" s="6">
        <f t="shared" si="0"/>
        <v>6.626086956521739</v>
      </c>
      <c r="O12" s="33" t="str">
        <f t="shared" si="1"/>
        <v>TB Kh¸</v>
      </c>
      <c r="P12" s="5" t="s">
        <v>3</v>
      </c>
      <c r="Q12" s="7" t="str">
        <f t="shared" si="2"/>
        <v>3</v>
      </c>
      <c r="R12" s="7" t="str">
        <f t="shared" si="2"/>
        <v>1</v>
      </c>
      <c r="S12" s="7" t="str">
        <f t="shared" si="2"/>
        <v>3</v>
      </c>
      <c r="T12" s="7" t="str">
        <f t="shared" si="2"/>
        <v>2</v>
      </c>
      <c r="U12" s="7" t="str">
        <f t="shared" si="2"/>
        <v>4</v>
      </c>
      <c r="V12" s="7" t="str">
        <f t="shared" si="2"/>
        <v>2</v>
      </c>
      <c r="W12" s="7" t="str">
        <f t="shared" si="2"/>
        <v>2,5</v>
      </c>
      <c r="X12" s="7" t="str">
        <f t="shared" si="2"/>
        <v>2</v>
      </c>
      <c r="Y12" s="6" t="e">
        <f t="shared" si="4"/>
        <v>#VALUE!</v>
      </c>
      <c r="Z12" s="5" t="e">
        <f t="shared" si="3"/>
        <v>#VALUE!</v>
      </c>
      <c r="AA12" s="5" t="s">
        <v>3</v>
      </c>
      <c r="AB12" s="108"/>
    </row>
    <row r="13" spans="1:28" ht="14.25" customHeight="1">
      <c r="A13" s="4">
        <v>7</v>
      </c>
      <c r="B13" s="53" t="s">
        <v>44</v>
      </c>
      <c r="C13" s="54" t="s">
        <v>45</v>
      </c>
      <c r="D13" s="106">
        <v>6.1</v>
      </c>
      <c r="E13" s="106">
        <v>4</v>
      </c>
      <c r="F13" s="106">
        <v>6.9</v>
      </c>
      <c r="G13" s="106">
        <v>6</v>
      </c>
      <c r="H13" s="106">
        <v>7</v>
      </c>
      <c r="I13" s="106">
        <v>5.2</v>
      </c>
      <c r="J13" s="106">
        <v>7.1</v>
      </c>
      <c r="K13" s="106">
        <v>6.1</v>
      </c>
      <c r="L13" s="107"/>
      <c r="M13" s="107"/>
      <c r="N13" s="6">
        <f t="shared" si="0"/>
        <v>6.078260869565218</v>
      </c>
      <c r="O13" s="33" t="str">
        <f t="shared" si="1"/>
        <v>TB Kh¸</v>
      </c>
      <c r="P13" s="5" t="s">
        <v>3</v>
      </c>
      <c r="Q13" s="7" t="str">
        <f t="shared" si="2"/>
        <v>2</v>
      </c>
      <c r="R13" s="7" t="str">
        <f t="shared" si="2"/>
        <v>1</v>
      </c>
      <c r="S13" s="7" t="str">
        <f t="shared" si="2"/>
        <v>2,5</v>
      </c>
      <c r="T13" s="7" t="str">
        <f t="shared" si="2"/>
        <v>2</v>
      </c>
      <c r="U13" s="7" t="str">
        <f t="shared" si="2"/>
        <v>3</v>
      </c>
      <c r="V13" s="7" t="str">
        <f t="shared" si="2"/>
        <v>1,5</v>
      </c>
      <c r="W13" s="7" t="str">
        <f t="shared" si="2"/>
        <v>3</v>
      </c>
      <c r="X13" s="7" t="str">
        <f t="shared" si="2"/>
        <v>2</v>
      </c>
      <c r="Y13" s="6" t="e">
        <f t="shared" si="4"/>
        <v>#VALUE!</v>
      </c>
      <c r="Z13" s="5" t="e">
        <f t="shared" si="3"/>
        <v>#VALUE!</v>
      </c>
      <c r="AA13" s="5" t="s">
        <v>3</v>
      </c>
      <c r="AB13" s="108"/>
    </row>
    <row r="14" spans="1:28" ht="14.25" customHeight="1">
      <c r="A14" s="4">
        <v>8</v>
      </c>
      <c r="B14" s="53" t="s">
        <v>35</v>
      </c>
      <c r="C14" s="54" t="s">
        <v>46</v>
      </c>
      <c r="D14" s="106">
        <v>6.1</v>
      </c>
      <c r="E14" s="106">
        <v>3.3</v>
      </c>
      <c r="F14" s="106">
        <v>6</v>
      </c>
      <c r="G14" s="106">
        <v>5.9</v>
      </c>
      <c r="H14" s="106">
        <v>7</v>
      </c>
      <c r="I14" s="106">
        <v>5.8</v>
      </c>
      <c r="J14" s="106">
        <v>5.9</v>
      </c>
      <c r="K14" s="106">
        <v>4.3</v>
      </c>
      <c r="L14" s="107"/>
      <c r="M14" s="107"/>
      <c r="N14" s="6">
        <f t="shared" si="0"/>
        <v>5.530434782608695</v>
      </c>
      <c r="O14" s="33" t="str">
        <f t="shared" si="1"/>
        <v>TB</v>
      </c>
      <c r="P14" s="5" t="s">
        <v>3</v>
      </c>
      <c r="Q14" s="7" t="str">
        <f t="shared" si="2"/>
        <v>2</v>
      </c>
      <c r="R14" s="7" t="str">
        <f t="shared" si="2"/>
        <v>0</v>
      </c>
      <c r="S14" s="7" t="str">
        <f t="shared" si="2"/>
        <v>2</v>
      </c>
      <c r="T14" s="7" t="str">
        <f t="shared" si="2"/>
        <v>2</v>
      </c>
      <c r="U14" s="7" t="str">
        <f t="shared" si="2"/>
        <v>3</v>
      </c>
      <c r="V14" s="7" t="str">
        <f t="shared" si="2"/>
        <v>2</v>
      </c>
      <c r="W14" s="7" t="str">
        <f t="shared" si="2"/>
        <v>2</v>
      </c>
      <c r="X14" s="7" t="str">
        <f t="shared" si="2"/>
        <v>1</v>
      </c>
      <c r="Y14" s="6">
        <f t="shared" si="4"/>
        <v>1.7</v>
      </c>
      <c r="Z14" s="5" t="str">
        <f t="shared" si="3"/>
        <v>Yếu</v>
      </c>
      <c r="AA14" s="5" t="s">
        <v>3</v>
      </c>
      <c r="AB14" s="108"/>
    </row>
    <row r="15" spans="1:28" ht="14.25" customHeight="1">
      <c r="A15" s="4">
        <v>9</v>
      </c>
      <c r="B15" s="53" t="s">
        <v>47</v>
      </c>
      <c r="C15" s="54" t="s">
        <v>48</v>
      </c>
      <c r="D15" s="106">
        <v>5.5</v>
      </c>
      <c r="E15" s="106">
        <v>2.4</v>
      </c>
      <c r="F15" s="106">
        <v>8.3</v>
      </c>
      <c r="G15" s="106">
        <v>8.1</v>
      </c>
      <c r="H15" s="106">
        <v>7.3</v>
      </c>
      <c r="I15" s="106">
        <v>5.8</v>
      </c>
      <c r="J15" s="106">
        <v>7.5</v>
      </c>
      <c r="K15" s="106">
        <v>6.3</v>
      </c>
      <c r="L15" s="107"/>
      <c r="M15" s="107"/>
      <c r="N15" s="6">
        <f t="shared" si="0"/>
        <v>6.460869565217391</v>
      </c>
      <c r="O15" s="33" t="str">
        <f t="shared" si="1"/>
        <v>TB Kh¸</v>
      </c>
      <c r="P15" s="5" t="s">
        <v>60</v>
      </c>
      <c r="Q15" s="7" t="str">
        <f t="shared" si="2"/>
        <v>2</v>
      </c>
      <c r="R15" s="7" t="str">
        <f t="shared" si="2"/>
        <v>0</v>
      </c>
      <c r="S15" s="7" t="str">
        <f t="shared" si="2"/>
        <v>3,5</v>
      </c>
      <c r="T15" s="7" t="str">
        <f t="shared" si="2"/>
        <v>3,5</v>
      </c>
      <c r="U15" s="7" t="str">
        <f t="shared" si="2"/>
        <v>3</v>
      </c>
      <c r="V15" s="7" t="str">
        <f t="shared" si="2"/>
        <v>2</v>
      </c>
      <c r="W15" s="7" t="str">
        <f t="shared" si="2"/>
        <v>3</v>
      </c>
      <c r="X15" s="7" t="str">
        <f t="shared" si="2"/>
        <v>2</v>
      </c>
      <c r="Y15" s="6" t="e">
        <f t="shared" si="4"/>
        <v>#VALUE!</v>
      </c>
      <c r="Z15" s="5" t="e">
        <f t="shared" si="3"/>
        <v>#VALUE!</v>
      </c>
      <c r="AA15" s="5" t="s">
        <v>60</v>
      </c>
      <c r="AB15" s="108"/>
    </row>
    <row r="16" spans="1:28" s="104" customFormat="1" ht="14.25" customHeight="1">
      <c r="A16" s="55">
        <v>10</v>
      </c>
      <c r="B16" s="56" t="s">
        <v>49</v>
      </c>
      <c r="C16" s="57" t="s">
        <v>50</v>
      </c>
      <c r="D16" s="103"/>
      <c r="E16" s="103"/>
      <c r="F16" s="103"/>
      <c r="G16" s="103"/>
      <c r="H16" s="103"/>
      <c r="I16" s="103"/>
      <c r="J16" s="103"/>
      <c r="K16" s="103"/>
      <c r="L16" s="109"/>
      <c r="M16" s="109"/>
      <c r="N16" s="110"/>
      <c r="O16" s="60"/>
      <c r="P16" s="61"/>
      <c r="Q16" s="111"/>
      <c r="R16" s="111"/>
      <c r="S16" s="111"/>
      <c r="T16" s="111"/>
      <c r="U16" s="111"/>
      <c r="V16" s="111"/>
      <c r="W16" s="111"/>
      <c r="X16" s="111"/>
      <c r="Y16" s="110"/>
      <c r="Z16" s="61"/>
      <c r="AA16" s="61"/>
      <c r="AB16" s="103" t="s">
        <v>85</v>
      </c>
    </row>
    <row r="17" spans="1:28" ht="14.25" customHeight="1">
      <c r="A17" s="4">
        <v>11</v>
      </c>
      <c r="B17" s="53" t="s">
        <v>51</v>
      </c>
      <c r="C17" s="54" t="s">
        <v>52</v>
      </c>
      <c r="D17" s="106">
        <v>3.7</v>
      </c>
      <c r="E17" s="106">
        <v>2.3</v>
      </c>
      <c r="F17" s="106">
        <v>6.3</v>
      </c>
      <c r="G17" s="106">
        <v>5.5</v>
      </c>
      <c r="H17" s="106">
        <v>7.3</v>
      </c>
      <c r="I17" s="106">
        <v>5.8</v>
      </c>
      <c r="J17" s="106">
        <v>5.9</v>
      </c>
      <c r="K17" s="106">
        <v>6.9</v>
      </c>
      <c r="L17" s="107"/>
      <c r="M17" s="107"/>
      <c r="N17" s="6">
        <f>(D17*$D$6+E17*$E$6+F17*$F$6+G17*$G$6+H17*$H$6+I17*$I$6+J17*$J$6+K17*$K$6)/$N$6</f>
        <v>5.465217391304347</v>
      </c>
      <c r="O17" s="33" t="str">
        <f t="shared" si="1"/>
        <v>TB</v>
      </c>
      <c r="P17" s="5" t="s">
        <v>60</v>
      </c>
      <c r="Q17" s="7" t="str">
        <f t="shared" si="2"/>
        <v>0</v>
      </c>
      <c r="R17" s="7" t="str">
        <f t="shared" si="2"/>
        <v>0</v>
      </c>
      <c r="S17" s="7" t="str">
        <f t="shared" si="2"/>
        <v>2</v>
      </c>
      <c r="T17" s="7" t="str">
        <f t="shared" si="2"/>
        <v>2</v>
      </c>
      <c r="U17" s="7" t="str">
        <f t="shared" si="2"/>
        <v>3</v>
      </c>
      <c r="V17" s="7" t="str">
        <f t="shared" si="2"/>
        <v>2</v>
      </c>
      <c r="W17" s="7" t="str">
        <f t="shared" si="2"/>
        <v>2</v>
      </c>
      <c r="X17" s="7" t="str">
        <f t="shared" si="2"/>
        <v>2,5</v>
      </c>
      <c r="Y17" s="6" t="e">
        <f t="shared" si="4"/>
        <v>#VALUE!</v>
      </c>
      <c r="Z17" s="5" t="e">
        <f t="shared" si="3"/>
        <v>#VALUE!</v>
      </c>
      <c r="AA17" s="5" t="s">
        <v>60</v>
      </c>
      <c r="AB17" s="108"/>
    </row>
    <row r="18" spans="1:28" ht="14.25" customHeight="1">
      <c r="A18" s="4">
        <v>12</v>
      </c>
      <c r="B18" s="53" t="s">
        <v>53</v>
      </c>
      <c r="C18" s="54" t="s">
        <v>7</v>
      </c>
      <c r="D18" s="106">
        <v>8.1</v>
      </c>
      <c r="E18" s="106">
        <v>5.9</v>
      </c>
      <c r="F18" s="106">
        <v>8.3</v>
      </c>
      <c r="G18" s="106">
        <v>6.2</v>
      </c>
      <c r="H18" s="106">
        <v>7</v>
      </c>
      <c r="I18" s="106">
        <v>6.7</v>
      </c>
      <c r="J18" s="106">
        <v>6.5</v>
      </c>
      <c r="K18" s="106">
        <v>4</v>
      </c>
      <c r="L18" s="107"/>
      <c r="M18" s="107"/>
      <c r="N18" s="6">
        <f>(D18*$D$6+E18*$E$6+F18*$F$6+G18*$G$6+H18*$H$6+I18*$I$6+J18*$J$6+K18*$K$6)/$N$6</f>
        <v>6.660869565217392</v>
      </c>
      <c r="O18" s="33" t="str">
        <f t="shared" si="1"/>
        <v>TB Kh¸</v>
      </c>
      <c r="P18" s="5" t="s">
        <v>3</v>
      </c>
      <c r="Q18" s="7" t="str">
        <f t="shared" si="2"/>
        <v>3,5</v>
      </c>
      <c r="R18" s="7" t="str">
        <f t="shared" si="2"/>
        <v>2</v>
      </c>
      <c r="S18" s="7" t="str">
        <f t="shared" si="2"/>
        <v>3,5</v>
      </c>
      <c r="T18" s="7" t="str">
        <f t="shared" si="2"/>
        <v>2</v>
      </c>
      <c r="U18" s="7" t="str">
        <f t="shared" si="2"/>
        <v>3</v>
      </c>
      <c r="V18" s="7" t="str">
        <f t="shared" si="2"/>
        <v>2,5</v>
      </c>
      <c r="W18" s="7" t="str">
        <f t="shared" si="2"/>
        <v>2,5</v>
      </c>
      <c r="X18" s="7" t="str">
        <f t="shared" si="2"/>
        <v>1</v>
      </c>
      <c r="Y18" s="6" t="e">
        <f t="shared" si="4"/>
        <v>#VALUE!</v>
      </c>
      <c r="Z18" s="5" t="e">
        <f t="shared" si="3"/>
        <v>#VALUE!</v>
      </c>
      <c r="AA18" s="5" t="s">
        <v>3</v>
      </c>
      <c r="AB18" s="108"/>
    </row>
    <row r="19" spans="1:28" ht="14.25" customHeight="1">
      <c r="A19" s="4">
        <v>13</v>
      </c>
      <c r="B19" s="53" t="s">
        <v>54</v>
      </c>
      <c r="C19" s="54" t="s">
        <v>55</v>
      </c>
      <c r="D19" s="106">
        <v>3.7</v>
      </c>
      <c r="E19" s="106">
        <v>5.6</v>
      </c>
      <c r="F19" s="106">
        <v>7</v>
      </c>
      <c r="G19" s="106">
        <v>6.1</v>
      </c>
      <c r="H19" s="106">
        <v>7.3</v>
      </c>
      <c r="I19" s="106">
        <v>5.1</v>
      </c>
      <c r="J19" s="106">
        <v>6.5</v>
      </c>
      <c r="K19" s="106">
        <v>4.6</v>
      </c>
      <c r="L19" s="107"/>
      <c r="M19" s="107"/>
      <c r="N19" s="6">
        <f>(D19*$D$6+E19*$E$6+F19*$F$6+G19*$G$6+H19*$H$6+I19*$I$6+J19*$J$6+K19*$K$6)/$N$6</f>
        <v>5.78695652173913</v>
      </c>
      <c r="O19" s="33" t="str">
        <f t="shared" si="1"/>
        <v>TB</v>
      </c>
      <c r="P19" s="5" t="s">
        <v>3</v>
      </c>
      <c r="Q19" s="7" t="str">
        <f t="shared" si="2"/>
        <v>0</v>
      </c>
      <c r="R19" s="7" t="str">
        <f t="shared" si="2"/>
        <v>2</v>
      </c>
      <c r="S19" s="7" t="str">
        <f t="shared" si="2"/>
        <v>3</v>
      </c>
      <c r="T19" s="7" t="str">
        <f t="shared" si="2"/>
        <v>2</v>
      </c>
      <c r="U19" s="7" t="str">
        <f t="shared" si="2"/>
        <v>3</v>
      </c>
      <c r="V19" s="7" t="str">
        <f t="shared" si="2"/>
        <v>1,5</v>
      </c>
      <c r="W19" s="7" t="str">
        <f t="shared" si="2"/>
        <v>2,5</v>
      </c>
      <c r="X19" s="7" t="str">
        <f t="shared" si="2"/>
        <v>1</v>
      </c>
      <c r="Y19" s="6" t="e">
        <f t="shared" si="4"/>
        <v>#VALUE!</v>
      </c>
      <c r="Z19" s="5" t="e">
        <f t="shared" si="3"/>
        <v>#VALUE!</v>
      </c>
      <c r="AA19" s="5" t="s">
        <v>3</v>
      </c>
      <c r="AB19" s="108"/>
    </row>
    <row r="20" spans="1:28" ht="14.25" customHeight="1">
      <c r="A20" s="4">
        <v>14</v>
      </c>
      <c r="B20" s="53" t="s">
        <v>56</v>
      </c>
      <c r="C20" s="54" t="s">
        <v>57</v>
      </c>
      <c r="D20" s="106">
        <v>4.3</v>
      </c>
      <c r="E20" s="106">
        <v>3.6</v>
      </c>
      <c r="F20" s="106">
        <v>7.3</v>
      </c>
      <c r="G20" s="106">
        <v>6</v>
      </c>
      <c r="H20" s="106">
        <v>7.3</v>
      </c>
      <c r="I20" s="106">
        <v>5.5</v>
      </c>
      <c r="J20" s="106">
        <v>6.5</v>
      </c>
      <c r="K20" s="106">
        <v>4.3</v>
      </c>
      <c r="L20" s="107"/>
      <c r="M20" s="107"/>
      <c r="N20" s="6">
        <f>(D20*$D$6+E20*$E$6+F20*$F$6+G20*$G$6+H20*$H$6+I20*$I$6+J20*$J$6+K20*$K$6)/$N$6</f>
        <v>5.63913043478261</v>
      </c>
      <c r="O20" s="33" t="str">
        <f t="shared" si="1"/>
        <v>TB</v>
      </c>
      <c r="P20" s="5" t="s">
        <v>3</v>
      </c>
      <c r="Q20" s="7" t="str">
        <f t="shared" si="2"/>
        <v>1</v>
      </c>
      <c r="R20" s="7" t="str">
        <f t="shared" si="2"/>
        <v>0</v>
      </c>
      <c r="S20" s="7" t="str">
        <f t="shared" si="2"/>
        <v>3</v>
      </c>
      <c r="T20" s="7" t="str">
        <f t="shared" si="2"/>
        <v>2</v>
      </c>
      <c r="U20" s="7" t="str">
        <f t="shared" si="2"/>
        <v>3</v>
      </c>
      <c r="V20" s="7" t="str">
        <f t="shared" si="2"/>
        <v>2</v>
      </c>
      <c r="W20" s="7" t="str">
        <f t="shared" si="2"/>
        <v>2,5</v>
      </c>
      <c r="X20" s="7" t="str">
        <f t="shared" si="2"/>
        <v>1</v>
      </c>
      <c r="Y20" s="6" t="e">
        <f t="shared" si="4"/>
        <v>#VALUE!</v>
      </c>
      <c r="Z20" s="5" t="e">
        <f t="shared" si="3"/>
        <v>#VALUE!</v>
      </c>
      <c r="AA20" s="5" t="s">
        <v>3</v>
      </c>
      <c r="AB20" s="108"/>
    </row>
    <row r="21" spans="1:28" ht="14.25" customHeight="1">
      <c r="A21" s="4">
        <v>15</v>
      </c>
      <c r="B21" s="53" t="s">
        <v>58</v>
      </c>
      <c r="C21" s="54" t="s">
        <v>59</v>
      </c>
      <c r="D21" s="106">
        <v>7.3</v>
      </c>
      <c r="E21" s="106">
        <v>6.5</v>
      </c>
      <c r="F21" s="106">
        <v>7.4</v>
      </c>
      <c r="G21" s="106">
        <v>7.7</v>
      </c>
      <c r="H21" s="106">
        <v>7.1</v>
      </c>
      <c r="I21" s="106">
        <v>6.4</v>
      </c>
      <c r="J21" s="106">
        <v>7.1</v>
      </c>
      <c r="K21" s="106">
        <v>5.5</v>
      </c>
      <c r="L21" s="107"/>
      <c r="M21" s="107"/>
      <c r="N21" s="6">
        <f>(D21*$D$6+E21*$E$6+F21*$F$6+G21*$G$6+H21*$H$6+I21*$I$6+J21*$J$6+K21*$K$6)/$N$6</f>
        <v>6.908695652173912</v>
      </c>
      <c r="O21" s="33" t="str">
        <f t="shared" si="1"/>
        <v>TB Kh¸</v>
      </c>
      <c r="P21" s="5" t="s">
        <v>3</v>
      </c>
      <c r="Q21" s="7" t="str">
        <f t="shared" si="2"/>
        <v>3</v>
      </c>
      <c r="R21" s="7" t="str">
        <f t="shared" si="2"/>
        <v>2,5</v>
      </c>
      <c r="S21" s="7" t="str">
        <f t="shared" si="2"/>
        <v>3</v>
      </c>
      <c r="T21" s="7" t="str">
        <f t="shared" si="2"/>
        <v>3</v>
      </c>
      <c r="U21" s="7" t="str">
        <f t="shared" si="2"/>
        <v>3</v>
      </c>
      <c r="V21" s="7" t="str">
        <f t="shared" si="2"/>
        <v>2</v>
      </c>
      <c r="W21" s="7" t="str">
        <f t="shared" si="2"/>
        <v>3</v>
      </c>
      <c r="X21" s="7" t="str">
        <f t="shared" si="2"/>
        <v>2</v>
      </c>
      <c r="Y21" s="6" t="e">
        <f t="shared" si="4"/>
        <v>#VALUE!</v>
      </c>
      <c r="Z21" s="5" t="e">
        <f t="shared" si="3"/>
        <v>#VALUE!</v>
      </c>
      <c r="AA21" s="5" t="s">
        <v>3</v>
      </c>
      <c r="AB21" s="108"/>
    </row>
    <row r="23" spans="2:20" s="3" customFormat="1" ht="16.5">
      <c r="B23" s="14" t="s">
        <v>6</v>
      </c>
      <c r="C23" s="11"/>
      <c r="T23" s="3" t="s">
        <v>86</v>
      </c>
    </row>
    <row r="24" ht="56.25" customHeight="1"/>
    <row r="25" ht="16.5">
      <c r="T25" s="112" t="s">
        <v>87</v>
      </c>
    </row>
  </sheetData>
  <sheetProtection/>
  <mergeCells count="9">
    <mergeCell ref="A1:AB1"/>
    <mergeCell ref="D2:P2"/>
    <mergeCell ref="Q2:AB2"/>
    <mergeCell ref="A4:A6"/>
    <mergeCell ref="B4:C5"/>
    <mergeCell ref="D4:P4"/>
    <mergeCell ref="Q4:AA4"/>
    <mergeCell ref="AB4:AB5"/>
    <mergeCell ref="P5:P6"/>
  </mergeCells>
  <printOptions/>
  <pageMargins left="0.39" right="0" top="0.23" bottom="0.5" header="0.19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0">
      <selection activeCell="K30" sqref="K30"/>
    </sheetView>
  </sheetViews>
  <sheetFormatPr defaultColWidth="5.00390625" defaultRowHeight="15"/>
  <cols>
    <col min="1" max="1" width="3.8515625" style="1" customWidth="1"/>
    <col min="2" max="2" width="12.140625" style="1" customWidth="1"/>
    <col min="3" max="3" width="6.421875" style="1" customWidth="1"/>
    <col min="4" max="7" width="4.57421875" style="1" customWidth="1"/>
    <col min="8" max="8" width="5.140625" style="1" customWidth="1"/>
    <col min="9" max="12" width="4.57421875" style="1" customWidth="1"/>
    <col min="13" max="13" width="4.140625" style="1" customWidth="1"/>
    <col min="14" max="14" width="5.421875" style="1" customWidth="1"/>
    <col min="15" max="15" width="4.28125" style="1" customWidth="1"/>
    <col min="16" max="19" width="4.140625" style="1" customWidth="1"/>
    <col min="20" max="20" width="3.57421875" style="1" customWidth="1"/>
    <col min="21" max="23" width="4.140625" style="1" customWidth="1"/>
    <col min="24" max="24" width="3.140625" style="1" customWidth="1"/>
    <col min="25" max="25" width="3.28125" style="1" customWidth="1"/>
    <col min="26" max="26" width="3.8515625" style="1" customWidth="1"/>
    <col min="27" max="27" width="3.7109375" style="1" customWidth="1"/>
    <col min="28" max="232" width="9.140625" style="1" customWidth="1"/>
    <col min="233" max="233" width="5.140625" style="1" customWidth="1"/>
    <col min="234" max="234" width="17.8515625" style="1" customWidth="1"/>
    <col min="235" max="235" width="6.28125" style="1" customWidth="1"/>
    <col min="236" max="243" width="5.57421875" style="1" customWidth="1"/>
    <col min="244" max="244" width="5.8515625" style="1" customWidth="1"/>
    <col min="245" max="245" width="8.57421875" style="1" customWidth="1"/>
    <col min="246" max="246" width="5.28125" style="1" customWidth="1"/>
    <col min="247" max="253" width="4.140625" style="1" customWidth="1"/>
    <col min="254" max="16384" width="5.00390625" style="1" customWidth="1"/>
  </cols>
  <sheetData>
    <row r="1" spans="1:28" ht="30" customHeight="1">
      <c r="A1" s="139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2:28" ht="20.25">
      <c r="B2" s="95"/>
      <c r="C2" s="95"/>
      <c r="D2" s="123" t="s">
        <v>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 t="s">
        <v>71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20.25">
      <c r="A3" s="18"/>
      <c r="B3" s="2"/>
      <c r="C3" s="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6.5">
      <c r="A4" s="124" t="s">
        <v>72</v>
      </c>
      <c r="B4" s="127" t="s">
        <v>5</v>
      </c>
      <c r="C4" s="128"/>
      <c r="D4" s="131" t="s">
        <v>14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 t="s">
        <v>14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  <c r="AB4" s="135" t="s">
        <v>74</v>
      </c>
    </row>
    <row r="5" spans="1:28" ht="78.75" customHeight="1">
      <c r="A5" s="125"/>
      <c r="B5" s="129"/>
      <c r="C5" s="130"/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46" t="s">
        <v>29</v>
      </c>
      <c r="K5" s="8" t="s">
        <v>30</v>
      </c>
      <c r="L5" s="47" t="s">
        <v>31</v>
      </c>
      <c r="M5" s="47" t="s">
        <v>32</v>
      </c>
      <c r="N5" s="8" t="s">
        <v>1</v>
      </c>
      <c r="O5" s="137" t="s">
        <v>2</v>
      </c>
      <c r="P5" s="8" t="s">
        <v>23</v>
      </c>
      <c r="Q5" s="8" t="s">
        <v>24</v>
      </c>
      <c r="R5" s="8" t="s">
        <v>25</v>
      </c>
      <c r="S5" s="8" t="s">
        <v>26</v>
      </c>
      <c r="T5" s="8" t="s">
        <v>27</v>
      </c>
      <c r="U5" s="8" t="s">
        <v>28</v>
      </c>
      <c r="V5" s="46" t="s">
        <v>29</v>
      </c>
      <c r="W5" s="8" t="s">
        <v>30</v>
      </c>
      <c r="X5" s="47" t="s">
        <v>31</v>
      </c>
      <c r="Y5" s="47" t="s">
        <v>32</v>
      </c>
      <c r="Z5" s="97" t="s">
        <v>1</v>
      </c>
      <c r="AA5" s="97" t="s">
        <v>2</v>
      </c>
      <c r="AB5" s="136"/>
    </row>
    <row r="6" spans="1:28" ht="15" customHeight="1">
      <c r="A6" s="126"/>
      <c r="B6" s="12"/>
      <c r="C6" s="13"/>
      <c r="D6" s="9">
        <v>2</v>
      </c>
      <c r="E6" s="9">
        <v>3</v>
      </c>
      <c r="F6" s="9">
        <v>2</v>
      </c>
      <c r="G6" s="9">
        <v>4</v>
      </c>
      <c r="H6" s="9">
        <v>3</v>
      </c>
      <c r="I6" s="9">
        <v>3</v>
      </c>
      <c r="J6" s="9">
        <v>3</v>
      </c>
      <c r="K6" s="9">
        <v>2</v>
      </c>
      <c r="L6" s="9">
        <v>1</v>
      </c>
      <c r="M6" s="48">
        <f>SUM(D6:L6)</f>
        <v>23</v>
      </c>
      <c r="N6" s="8"/>
      <c r="O6" s="138"/>
      <c r="P6" s="9">
        <v>2</v>
      </c>
      <c r="Q6" s="9">
        <v>3</v>
      </c>
      <c r="R6" s="9">
        <v>2</v>
      </c>
      <c r="S6" s="9">
        <v>4</v>
      </c>
      <c r="T6" s="9">
        <v>3</v>
      </c>
      <c r="U6" s="9">
        <v>3</v>
      </c>
      <c r="V6" s="9">
        <v>3</v>
      </c>
      <c r="W6" s="9">
        <v>2</v>
      </c>
      <c r="X6" s="9">
        <v>1</v>
      </c>
      <c r="Y6" s="9">
        <f>SUM(P6:X6)</f>
        <v>23</v>
      </c>
      <c r="Z6" s="10"/>
      <c r="AA6" s="10"/>
      <c r="AB6" s="98"/>
    </row>
    <row r="7" spans="1:28" s="104" customFormat="1" ht="14.25" customHeight="1">
      <c r="A7" s="113">
        <v>1</v>
      </c>
      <c r="B7" s="114" t="s">
        <v>33</v>
      </c>
      <c r="C7" s="115" t="s">
        <v>34</v>
      </c>
      <c r="D7" s="99"/>
      <c r="E7" s="99"/>
      <c r="F7" s="99"/>
      <c r="G7" s="99"/>
      <c r="H7" s="99"/>
      <c r="I7" s="99"/>
      <c r="J7" s="99"/>
      <c r="K7" s="99"/>
      <c r="L7" s="99"/>
      <c r="M7" s="116"/>
      <c r="N7" s="62"/>
      <c r="O7" s="63"/>
      <c r="P7" s="117"/>
      <c r="Q7" s="117"/>
      <c r="R7" s="117"/>
      <c r="S7" s="117"/>
      <c r="T7" s="117"/>
      <c r="U7" s="117"/>
      <c r="V7" s="117"/>
      <c r="W7" s="117"/>
      <c r="X7" s="117"/>
      <c r="Y7" s="116"/>
      <c r="Z7" s="63"/>
      <c r="AA7" s="63"/>
      <c r="AB7" s="103" t="s">
        <v>85</v>
      </c>
    </row>
    <row r="8" spans="1:28" ht="14.25" customHeight="1">
      <c r="A8" s="98">
        <v>2</v>
      </c>
      <c r="B8" s="53" t="s">
        <v>35</v>
      </c>
      <c r="C8" s="54" t="s">
        <v>36</v>
      </c>
      <c r="D8" s="118">
        <v>7.3</v>
      </c>
      <c r="E8" s="106">
        <v>5.3</v>
      </c>
      <c r="F8" s="106">
        <v>8.1</v>
      </c>
      <c r="G8" s="106">
        <v>4</v>
      </c>
      <c r="H8" s="106">
        <v>6.9</v>
      </c>
      <c r="I8" s="106">
        <v>5.5</v>
      </c>
      <c r="J8" s="106">
        <v>7.4</v>
      </c>
      <c r="K8" s="106">
        <v>5.4</v>
      </c>
      <c r="L8" s="106">
        <v>6.2</v>
      </c>
      <c r="M8" s="119">
        <f aca="true" t="shared" si="0" ref="M8:M15">(D8*$D$6+E8*$E$6+F8*$F$6+G8*$G$6+H8*$H$6+I8*$I$6+J8*$J$6+K8*$K$6)/$M$6</f>
        <v>5.778260869565218</v>
      </c>
      <c r="N8" s="64" t="str">
        <f aca="true" t="shared" si="1" ref="N8:N21">IF(M8&gt;=9,"XuÊt s¾c",IF(M8&gt;=8,"Giái",IF(M8&gt;=7,"Kh¸",IF(M8&gt;=6,"TB Kh¸",IF(M8&gt;=5,"TB","YÕu")))))</f>
        <v>TB</v>
      </c>
      <c r="O8" s="65" t="s">
        <v>3</v>
      </c>
      <c r="P8" s="120" t="str">
        <f>IF(D8&gt;=9.5,"4,5",IF(D8&gt;=8.5,"4",IF(D8&gt;=8,"3,5",IF(D8&gt;=7,"3",IF(D8&gt;=6.5,"2,5",IF(D8&gt;=5.5,"2",IF(D8&gt;=5,"1,5",IF(D8&gt;=4,"1","0"))))))))</f>
        <v>3</v>
      </c>
      <c r="Q8" s="120" t="str">
        <f>IF(E8&gt;=9.5,"4,5",IF(E8&gt;=8.5,"4",IF(E8&gt;=8,"3,5",IF(E8&gt;=7,"3",IF(E8&gt;=6.5,"2,5",IF(E8&gt;=5.5,"2",IF(E8&gt;=5,"1,5",IF(E8&gt;=4,"1","0"))))))))</f>
        <v>1,5</v>
      </c>
      <c r="R8" s="120" t="str">
        <f aca="true" t="shared" si="2" ref="P8:X21">IF(F8&gt;=9.5,"4,5",IF(F8&gt;=8.5,"4",IF(F8&gt;=8,"3,5",IF(F8&gt;=7,"3",IF(F8&gt;=6.5,"2,5",IF(F8&gt;=5.5,"2",IF(F8&gt;=5,"1,5",IF(F8&gt;=4,"1","0"))))))))</f>
        <v>3,5</v>
      </c>
      <c r="S8" s="120" t="str">
        <f t="shared" si="2"/>
        <v>1</v>
      </c>
      <c r="T8" s="120" t="str">
        <f t="shared" si="2"/>
        <v>2,5</v>
      </c>
      <c r="U8" s="120" t="str">
        <f t="shared" si="2"/>
        <v>2</v>
      </c>
      <c r="V8" s="120" t="str">
        <f t="shared" si="2"/>
        <v>3</v>
      </c>
      <c r="W8" s="120" t="str">
        <f t="shared" si="2"/>
        <v>1,5</v>
      </c>
      <c r="X8" s="120" t="str">
        <f>IF(L8&gt;=9.5,"4,5",IF(L8&gt;=8.5,"4",IF(L8&gt;=8,"3,5",IF(L8&gt;=7,"3",IF(L8&gt;=6.5,"2,5",IF(L8&gt;=5.5,"2",IF(L8&gt;=5,"1,5",IF(L8&gt;=4,"1","0"))))))))</f>
        <v>2</v>
      </c>
      <c r="Y8" s="16" t="e">
        <f>(P8*$P$6+Q8*$Q$6+R8*$R$6+S8*$S$6+T8*$T$6+U8*$U$6+V8*$V$6+W8*$W$6+X8*$X$6)/$Y$6</f>
        <v>#VALUE!</v>
      </c>
      <c r="Z8" s="66" t="e">
        <f aca="true" t="shared" si="3" ref="Z8:Z15">IF(Y8&gt;=3.6,"XuÊt s¾c",IF(Y8&gt;=3.2,"Giái",IF(Y8&gt;=2.5,"Kh¸",IF(Y8&gt;=2,"TB",IF(Y8&gt;=1,"Yếu","KÐm")))))</f>
        <v>#VALUE!</v>
      </c>
      <c r="AA8" s="66" t="s">
        <v>3</v>
      </c>
      <c r="AB8" s="108"/>
    </row>
    <row r="9" spans="1:28" ht="14.25" customHeight="1">
      <c r="A9" s="98">
        <v>3</v>
      </c>
      <c r="B9" s="53" t="s">
        <v>37</v>
      </c>
      <c r="C9" s="54" t="s">
        <v>38</v>
      </c>
      <c r="D9" s="106">
        <v>6.4</v>
      </c>
      <c r="E9" s="106">
        <v>5.3</v>
      </c>
      <c r="F9" s="106">
        <v>7.1</v>
      </c>
      <c r="G9" s="106">
        <v>4.5</v>
      </c>
      <c r="H9" s="106">
        <v>6.2</v>
      </c>
      <c r="I9" s="106">
        <v>5.5</v>
      </c>
      <c r="J9" s="106">
        <v>3.7</v>
      </c>
      <c r="K9" s="106">
        <v>5.9</v>
      </c>
      <c r="L9" s="106">
        <v>7</v>
      </c>
      <c r="M9" s="119">
        <f t="shared" si="0"/>
        <v>5.169565217391304</v>
      </c>
      <c r="N9" s="64" t="str">
        <f t="shared" si="1"/>
        <v>TB</v>
      </c>
      <c r="O9" s="65" t="s">
        <v>3</v>
      </c>
      <c r="P9" s="120" t="str">
        <f t="shared" si="2"/>
        <v>2</v>
      </c>
      <c r="Q9" s="120" t="str">
        <f t="shared" si="2"/>
        <v>1,5</v>
      </c>
      <c r="R9" s="120" t="str">
        <f t="shared" si="2"/>
        <v>3</v>
      </c>
      <c r="S9" s="120" t="str">
        <f t="shared" si="2"/>
        <v>1</v>
      </c>
      <c r="T9" s="120" t="str">
        <f t="shared" si="2"/>
        <v>2</v>
      </c>
      <c r="U9" s="120" t="str">
        <f t="shared" si="2"/>
        <v>2</v>
      </c>
      <c r="V9" s="120" t="str">
        <f t="shared" si="2"/>
        <v>0</v>
      </c>
      <c r="W9" s="120" t="str">
        <f t="shared" si="2"/>
        <v>2</v>
      </c>
      <c r="X9" s="120" t="str">
        <f t="shared" si="2"/>
        <v>3</v>
      </c>
      <c r="Y9" s="16" t="e">
        <f aca="true" t="shared" si="4" ref="Y9:Y15">(P9*$P$6+Q9*$Q$6+R9*$R$6+S9*$S$6+T9*$T$6+U9*$U$6+V9*$V$6+W9*$W$6+X9*$X$6)/$Y$6</f>
        <v>#VALUE!</v>
      </c>
      <c r="Z9" s="66" t="e">
        <f t="shared" si="3"/>
        <v>#VALUE!</v>
      </c>
      <c r="AA9" s="66" t="s">
        <v>3</v>
      </c>
      <c r="AB9" s="108"/>
    </row>
    <row r="10" spans="1:28" ht="14.25" customHeight="1">
      <c r="A10" s="98">
        <v>4</v>
      </c>
      <c r="B10" s="53" t="s">
        <v>39</v>
      </c>
      <c r="C10" s="54" t="s">
        <v>40</v>
      </c>
      <c r="D10" s="106">
        <v>6.4</v>
      </c>
      <c r="E10" s="106">
        <v>5.2</v>
      </c>
      <c r="F10" s="106">
        <v>7.8</v>
      </c>
      <c r="G10" s="106">
        <v>5.2</v>
      </c>
      <c r="H10" s="106">
        <v>7.7</v>
      </c>
      <c r="I10" s="106">
        <v>5.5</v>
      </c>
      <c r="J10" s="106">
        <v>3.9</v>
      </c>
      <c r="K10" s="106">
        <v>6.1</v>
      </c>
      <c r="L10" s="106">
        <v>6.8</v>
      </c>
      <c r="M10" s="119">
        <f t="shared" si="0"/>
        <v>5.578260869565218</v>
      </c>
      <c r="N10" s="64" t="str">
        <f t="shared" si="1"/>
        <v>TB</v>
      </c>
      <c r="O10" s="65" t="s">
        <v>3</v>
      </c>
      <c r="P10" s="120" t="str">
        <f t="shared" si="2"/>
        <v>2</v>
      </c>
      <c r="Q10" s="120" t="str">
        <f t="shared" si="2"/>
        <v>1,5</v>
      </c>
      <c r="R10" s="120" t="str">
        <f t="shared" si="2"/>
        <v>3</v>
      </c>
      <c r="S10" s="120" t="str">
        <f t="shared" si="2"/>
        <v>1,5</v>
      </c>
      <c r="T10" s="120" t="str">
        <f t="shared" si="2"/>
        <v>3</v>
      </c>
      <c r="U10" s="120" t="str">
        <f t="shared" si="2"/>
        <v>2</v>
      </c>
      <c r="V10" s="120" t="str">
        <f t="shared" si="2"/>
        <v>0</v>
      </c>
      <c r="W10" s="120" t="str">
        <f t="shared" si="2"/>
        <v>2</v>
      </c>
      <c r="X10" s="120" t="str">
        <f t="shared" si="2"/>
        <v>2,5</v>
      </c>
      <c r="Y10" s="16" t="e">
        <f t="shared" si="4"/>
        <v>#VALUE!</v>
      </c>
      <c r="Z10" s="66" t="e">
        <f t="shared" si="3"/>
        <v>#VALUE!</v>
      </c>
      <c r="AA10" s="66" t="s">
        <v>3</v>
      </c>
      <c r="AB10" s="108"/>
    </row>
    <row r="11" spans="1:28" ht="14.25" customHeight="1">
      <c r="A11" s="98">
        <v>5</v>
      </c>
      <c r="B11" s="53" t="s">
        <v>41</v>
      </c>
      <c r="C11" s="54" t="s">
        <v>42</v>
      </c>
      <c r="D11" s="106">
        <v>6.4</v>
      </c>
      <c r="E11" s="106">
        <v>5.2</v>
      </c>
      <c r="F11" s="106">
        <v>6.8</v>
      </c>
      <c r="G11" s="106">
        <v>3.1</v>
      </c>
      <c r="H11" s="106">
        <v>7.3</v>
      </c>
      <c r="I11" s="106">
        <v>6.5</v>
      </c>
      <c r="J11" s="106">
        <v>5.3</v>
      </c>
      <c r="K11" s="106">
        <v>6.7</v>
      </c>
      <c r="L11" s="106">
        <v>7.4</v>
      </c>
      <c r="M11" s="119">
        <f t="shared" si="0"/>
        <v>5.439130434782609</v>
      </c>
      <c r="N11" s="64" t="str">
        <f t="shared" si="1"/>
        <v>TB</v>
      </c>
      <c r="O11" s="65" t="s">
        <v>3</v>
      </c>
      <c r="P11" s="120" t="str">
        <f t="shared" si="2"/>
        <v>2</v>
      </c>
      <c r="Q11" s="120" t="str">
        <f t="shared" si="2"/>
        <v>1,5</v>
      </c>
      <c r="R11" s="120" t="str">
        <f t="shared" si="2"/>
        <v>2,5</v>
      </c>
      <c r="S11" s="120" t="str">
        <f t="shared" si="2"/>
        <v>0</v>
      </c>
      <c r="T11" s="120" t="str">
        <f t="shared" si="2"/>
        <v>3</v>
      </c>
      <c r="U11" s="120" t="str">
        <f t="shared" si="2"/>
        <v>2,5</v>
      </c>
      <c r="V11" s="120" t="str">
        <f t="shared" si="2"/>
        <v>1,5</v>
      </c>
      <c r="W11" s="120" t="str">
        <f t="shared" si="2"/>
        <v>2,5</v>
      </c>
      <c r="X11" s="120" t="str">
        <f t="shared" si="2"/>
        <v>3</v>
      </c>
      <c r="Y11" s="16" t="e">
        <f t="shared" si="4"/>
        <v>#VALUE!</v>
      </c>
      <c r="Z11" s="66" t="e">
        <f t="shared" si="3"/>
        <v>#VALUE!</v>
      </c>
      <c r="AA11" s="66" t="s">
        <v>3</v>
      </c>
      <c r="AB11" s="108"/>
    </row>
    <row r="12" spans="1:28" ht="14.25" customHeight="1">
      <c r="A12" s="98">
        <v>6</v>
      </c>
      <c r="B12" s="53" t="s">
        <v>43</v>
      </c>
      <c r="C12" s="54" t="s">
        <v>42</v>
      </c>
      <c r="D12" s="106">
        <v>7.3</v>
      </c>
      <c r="E12" s="106">
        <v>5.2</v>
      </c>
      <c r="F12" s="106">
        <v>7.6</v>
      </c>
      <c r="G12" s="106">
        <v>5.2</v>
      </c>
      <c r="H12" s="106">
        <v>7.4</v>
      </c>
      <c r="I12" s="106">
        <v>6.6</v>
      </c>
      <c r="J12" s="106">
        <v>3.9</v>
      </c>
      <c r="K12" s="106">
        <v>6.7</v>
      </c>
      <c r="L12" s="106">
        <v>7.4</v>
      </c>
      <c r="M12" s="119">
        <f t="shared" si="0"/>
        <v>5.7956521739130435</v>
      </c>
      <c r="N12" s="64" t="str">
        <f t="shared" si="1"/>
        <v>TB</v>
      </c>
      <c r="O12" s="65" t="s">
        <v>3</v>
      </c>
      <c r="P12" s="120" t="str">
        <f t="shared" si="2"/>
        <v>3</v>
      </c>
      <c r="Q12" s="120" t="str">
        <f t="shared" si="2"/>
        <v>1,5</v>
      </c>
      <c r="R12" s="120" t="str">
        <f t="shared" si="2"/>
        <v>3</v>
      </c>
      <c r="S12" s="120" t="str">
        <f t="shared" si="2"/>
        <v>1,5</v>
      </c>
      <c r="T12" s="120" t="str">
        <f t="shared" si="2"/>
        <v>3</v>
      </c>
      <c r="U12" s="120" t="str">
        <f t="shared" si="2"/>
        <v>2,5</v>
      </c>
      <c r="V12" s="120" t="str">
        <f t="shared" si="2"/>
        <v>0</v>
      </c>
      <c r="W12" s="120" t="str">
        <f t="shared" si="2"/>
        <v>2,5</v>
      </c>
      <c r="X12" s="120" t="str">
        <f t="shared" si="2"/>
        <v>3</v>
      </c>
      <c r="Y12" s="16" t="e">
        <f t="shared" si="4"/>
        <v>#VALUE!</v>
      </c>
      <c r="Z12" s="66" t="e">
        <f t="shared" si="3"/>
        <v>#VALUE!</v>
      </c>
      <c r="AA12" s="66" t="s">
        <v>3</v>
      </c>
      <c r="AB12" s="108"/>
    </row>
    <row r="13" spans="1:28" ht="14.25" customHeight="1">
      <c r="A13" s="98">
        <v>7</v>
      </c>
      <c r="B13" s="53" t="s">
        <v>44</v>
      </c>
      <c r="C13" s="54" t="s">
        <v>45</v>
      </c>
      <c r="D13" s="106">
        <v>7.3</v>
      </c>
      <c r="E13" s="106">
        <v>5.6</v>
      </c>
      <c r="F13" s="106">
        <v>7.3</v>
      </c>
      <c r="G13" s="106">
        <v>4.5</v>
      </c>
      <c r="H13" s="106">
        <v>6.7</v>
      </c>
      <c r="I13" s="106">
        <v>3.7</v>
      </c>
      <c r="J13" s="106">
        <v>5.1</v>
      </c>
      <c r="K13" s="106">
        <v>5.8</v>
      </c>
      <c r="L13" s="106">
        <v>7</v>
      </c>
      <c r="M13" s="119">
        <f t="shared" si="0"/>
        <v>5.308695652173912</v>
      </c>
      <c r="N13" s="64" t="str">
        <f t="shared" si="1"/>
        <v>TB</v>
      </c>
      <c r="O13" s="65" t="s">
        <v>3</v>
      </c>
      <c r="P13" s="120" t="str">
        <f t="shared" si="2"/>
        <v>3</v>
      </c>
      <c r="Q13" s="120" t="str">
        <f t="shared" si="2"/>
        <v>2</v>
      </c>
      <c r="R13" s="120" t="str">
        <f t="shared" si="2"/>
        <v>3</v>
      </c>
      <c r="S13" s="120" t="str">
        <f t="shared" si="2"/>
        <v>1</v>
      </c>
      <c r="T13" s="120" t="str">
        <f t="shared" si="2"/>
        <v>2,5</v>
      </c>
      <c r="U13" s="120" t="str">
        <f t="shared" si="2"/>
        <v>0</v>
      </c>
      <c r="V13" s="120" t="str">
        <f t="shared" si="2"/>
        <v>1,5</v>
      </c>
      <c r="W13" s="120" t="str">
        <f t="shared" si="2"/>
        <v>2</v>
      </c>
      <c r="X13" s="120" t="str">
        <f t="shared" si="2"/>
        <v>3</v>
      </c>
      <c r="Y13" s="16" t="e">
        <f t="shared" si="4"/>
        <v>#VALUE!</v>
      </c>
      <c r="Z13" s="66" t="e">
        <f t="shared" si="3"/>
        <v>#VALUE!</v>
      </c>
      <c r="AA13" s="66" t="s">
        <v>3</v>
      </c>
      <c r="AB13" s="108"/>
    </row>
    <row r="14" spans="1:28" ht="14.25" customHeight="1">
      <c r="A14" s="98">
        <v>8</v>
      </c>
      <c r="B14" s="53" t="s">
        <v>35</v>
      </c>
      <c r="C14" s="54" t="s">
        <v>46</v>
      </c>
      <c r="D14" s="106">
        <v>6.4</v>
      </c>
      <c r="E14" s="106">
        <v>5.2</v>
      </c>
      <c r="F14" s="106">
        <v>7.4</v>
      </c>
      <c r="G14" s="106">
        <v>4</v>
      </c>
      <c r="H14" s="106">
        <v>7.7</v>
      </c>
      <c r="I14" s="106">
        <v>3.7</v>
      </c>
      <c r="J14" s="106">
        <v>5.8</v>
      </c>
      <c r="K14" s="106">
        <v>6.7</v>
      </c>
      <c r="L14" s="106">
        <v>6.8</v>
      </c>
      <c r="M14" s="119">
        <f t="shared" si="0"/>
        <v>5.4</v>
      </c>
      <c r="N14" s="64" t="str">
        <f t="shared" si="1"/>
        <v>TB</v>
      </c>
      <c r="O14" s="65" t="s">
        <v>3</v>
      </c>
      <c r="P14" s="120" t="str">
        <f t="shared" si="2"/>
        <v>2</v>
      </c>
      <c r="Q14" s="120" t="str">
        <f t="shared" si="2"/>
        <v>1,5</v>
      </c>
      <c r="R14" s="120" t="str">
        <f t="shared" si="2"/>
        <v>3</v>
      </c>
      <c r="S14" s="120" t="str">
        <f t="shared" si="2"/>
        <v>1</v>
      </c>
      <c r="T14" s="120" t="str">
        <f t="shared" si="2"/>
        <v>3</v>
      </c>
      <c r="U14" s="120" t="str">
        <f t="shared" si="2"/>
        <v>0</v>
      </c>
      <c r="V14" s="120" t="str">
        <f t="shared" si="2"/>
        <v>2</v>
      </c>
      <c r="W14" s="120" t="str">
        <f t="shared" si="2"/>
        <v>2,5</v>
      </c>
      <c r="X14" s="120" t="str">
        <f t="shared" si="2"/>
        <v>2,5</v>
      </c>
      <c r="Y14" s="16" t="e">
        <f t="shared" si="4"/>
        <v>#VALUE!</v>
      </c>
      <c r="Z14" s="66" t="e">
        <f t="shared" si="3"/>
        <v>#VALUE!</v>
      </c>
      <c r="AA14" s="66" t="s">
        <v>3</v>
      </c>
      <c r="AB14" s="108"/>
    </row>
    <row r="15" spans="1:28" ht="14.25" customHeight="1">
      <c r="A15" s="98">
        <v>9</v>
      </c>
      <c r="B15" s="53" t="s">
        <v>47</v>
      </c>
      <c r="C15" s="54" t="s">
        <v>48</v>
      </c>
      <c r="D15" s="106">
        <v>7.3</v>
      </c>
      <c r="E15" s="106">
        <v>5.6</v>
      </c>
      <c r="F15" s="106">
        <v>7.7</v>
      </c>
      <c r="G15" s="106">
        <v>4.5</v>
      </c>
      <c r="H15" s="106">
        <v>7.9</v>
      </c>
      <c r="I15" s="106">
        <v>5.6</v>
      </c>
      <c r="J15" s="106">
        <v>6.6</v>
      </c>
      <c r="K15" s="106">
        <v>8.3</v>
      </c>
      <c r="L15" s="106">
        <v>8.4</v>
      </c>
      <c r="M15" s="119">
        <f t="shared" si="0"/>
        <v>6.160869565217391</v>
      </c>
      <c r="N15" s="64" t="str">
        <f>IF(M15&gt;=9,"XuÊt s¾c",IF(M15&gt;=8,"Giái",IF(M15&gt;=7,"Kh¸",IF(M15&gt;=6,"TBK",IF(M15&gt;=5,"TB","YÕu")))))</f>
        <v>TBK</v>
      </c>
      <c r="O15" s="66" t="s">
        <v>13</v>
      </c>
      <c r="P15" s="120" t="str">
        <f t="shared" si="2"/>
        <v>3</v>
      </c>
      <c r="Q15" s="120" t="str">
        <f t="shared" si="2"/>
        <v>2</v>
      </c>
      <c r="R15" s="120" t="str">
        <f t="shared" si="2"/>
        <v>3</v>
      </c>
      <c r="S15" s="120" t="str">
        <f t="shared" si="2"/>
        <v>1</v>
      </c>
      <c r="T15" s="120" t="str">
        <f t="shared" si="2"/>
        <v>3</v>
      </c>
      <c r="U15" s="120" t="str">
        <f t="shared" si="2"/>
        <v>2</v>
      </c>
      <c r="V15" s="120" t="str">
        <f t="shared" si="2"/>
        <v>2,5</v>
      </c>
      <c r="W15" s="120" t="str">
        <f t="shared" si="2"/>
        <v>3,5</v>
      </c>
      <c r="X15" s="120" t="str">
        <f t="shared" si="2"/>
        <v>3,5</v>
      </c>
      <c r="Y15" s="16" t="e">
        <f t="shared" si="4"/>
        <v>#VALUE!</v>
      </c>
      <c r="Z15" s="66" t="e">
        <f t="shared" si="3"/>
        <v>#VALUE!</v>
      </c>
      <c r="AA15" s="66" t="s">
        <v>13</v>
      </c>
      <c r="AB15" s="108"/>
    </row>
    <row r="16" spans="1:28" s="104" customFormat="1" ht="14.25" customHeight="1">
      <c r="A16" s="113">
        <v>10</v>
      </c>
      <c r="B16" s="56" t="s">
        <v>49</v>
      </c>
      <c r="C16" s="57" t="s">
        <v>50</v>
      </c>
      <c r="D16" s="103"/>
      <c r="E16" s="103"/>
      <c r="F16" s="103"/>
      <c r="G16" s="103"/>
      <c r="H16" s="103"/>
      <c r="I16" s="103"/>
      <c r="J16" s="113"/>
      <c r="K16" s="103"/>
      <c r="L16" s="103"/>
      <c r="M16" s="121"/>
      <c r="N16" s="67"/>
      <c r="O16" s="68"/>
      <c r="P16" s="117"/>
      <c r="Q16" s="117"/>
      <c r="R16" s="117"/>
      <c r="S16" s="117"/>
      <c r="T16" s="117"/>
      <c r="U16" s="117"/>
      <c r="V16" s="117"/>
      <c r="W16" s="117"/>
      <c r="X16" s="117"/>
      <c r="Y16" s="116"/>
      <c r="Z16" s="63"/>
      <c r="AA16" s="63"/>
      <c r="AB16" s="103" t="s">
        <v>85</v>
      </c>
    </row>
    <row r="17" spans="1:28" ht="14.25" customHeight="1">
      <c r="A17" s="98">
        <v>11</v>
      </c>
      <c r="B17" s="53" t="s">
        <v>51</v>
      </c>
      <c r="C17" s="54" t="s">
        <v>52</v>
      </c>
      <c r="D17" s="106">
        <v>6.4</v>
      </c>
      <c r="E17" s="106">
        <v>4.5</v>
      </c>
      <c r="F17" s="106">
        <v>7.4</v>
      </c>
      <c r="G17" s="106">
        <v>2.3</v>
      </c>
      <c r="H17" s="106">
        <v>7</v>
      </c>
      <c r="I17" s="106">
        <v>5.5</v>
      </c>
      <c r="J17" s="122">
        <v>3.9</v>
      </c>
      <c r="K17" s="106">
        <v>6.4</v>
      </c>
      <c r="L17" s="106">
        <v>7</v>
      </c>
      <c r="M17" s="119">
        <f>(D17*$D$6+E17*$E$6+F17*$F$6+G17*$G$6+H17*$H$6+I17*$I$6+J18*$J$6+K17*$K$6)/$M$6</f>
        <v>5.091304347826087</v>
      </c>
      <c r="N17" s="64" t="str">
        <f t="shared" si="1"/>
        <v>TB</v>
      </c>
      <c r="O17" s="66" t="s">
        <v>13</v>
      </c>
      <c r="P17" s="120" t="str">
        <f t="shared" si="2"/>
        <v>2</v>
      </c>
      <c r="Q17" s="120" t="str">
        <f t="shared" si="2"/>
        <v>1</v>
      </c>
      <c r="R17" s="120" t="str">
        <f t="shared" si="2"/>
        <v>3</v>
      </c>
      <c r="S17" s="120" t="str">
        <f t="shared" si="2"/>
        <v>0</v>
      </c>
      <c r="T17" s="120" t="str">
        <f t="shared" si="2"/>
        <v>3</v>
      </c>
      <c r="U17" s="120" t="str">
        <f t="shared" si="2"/>
        <v>2</v>
      </c>
      <c r="V17" s="120" t="str">
        <f t="shared" si="2"/>
        <v>0</v>
      </c>
      <c r="W17" s="120" t="str">
        <f t="shared" si="2"/>
        <v>2</v>
      </c>
      <c r="X17" s="120" t="str">
        <f t="shared" si="2"/>
        <v>3</v>
      </c>
      <c r="Y17" s="16">
        <f>ROUND((P17*$D$6+Q17*$E$6+R17*$F$6+S17*$G$6+T17*$H$6+U17*$I$6+V17*$J$6+W17*$K$6)/$M$6,1)</f>
        <v>1.4</v>
      </c>
      <c r="Z17" s="66" t="str">
        <f>IF(Y17&gt;=3.6,"XuÊt s¾c",IF(Y17&gt;=3.2,"Giái",IF(Y17&gt;=2.5,"Kh¸",IF(Y17&gt;=2,"TB",IF(Y17&gt;=1,"Yếu","KÐm")))))</f>
        <v>Yếu</v>
      </c>
      <c r="AA17" s="66" t="s">
        <v>13</v>
      </c>
      <c r="AB17" s="108"/>
    </row>
    <row r="18" spans="1:28" ht="14.25" customHeight="1">
      <c r="A18" s="98">
        <v>12</v>
      </c>
      <c r="B18" s="53" t="s">
        <v>53</v>
      </c>
      <c r="C18" s="54" t="s">
        <v>7</v>
      </c>
      <c r="D18" s="106">
        <v>5.8</v>
      </c>
      <c r="E18" s="106">
        <v>4.5</v>
      </c>
      <c r="F18" s="106">
        <v>3.4</v>
      </c>
      <c r="G18" s="106">
        <v>0</v>
      </c>
      <c r="H18" s="106">
        <v>7.5</v>
      </c>
      <c r="I18" s="106">
        <v>5.8</v>
      </c>
      <c r="J18" s="106">
        <v>5.5</v>
      </c>
      <c r="K18" s="106">
        <v>6</v>
      </c>
      <c r="L18" s="106">
        <v>6.8</v>
      </c>
      <c r="M18" s="119">
        <f>(D18*$D$6+E18*$E$6+F18*$F$6+G18*$G$6+H18*$H$6+I18*$I$6+J19*$J$6+K18*$K$6)/$M$6</f>
        <v>4.321739130434783</v>
      </c>
      <c r="N18" s="64" t="str">
        <f t="shared" si="1"/>
        <v>YÕu</v>
      </c>
      <c r="O18" s="65" t="s">
        <v>3</v>
      </c>
      <c r="P18" s="120" t="str">
        <f t="shared" si="2"/>
        <v>2</v>
      </c>
      <c r="Q18" s="120" t="str">
        <f t="shared" si="2"/>
        <v>1</v>
      </c>
      <c r="R18" s="120" t="str">
        <f t="shared" si="2"/>
        <v>0</v>
      </c>
      <c r="S18" s="120" t="str">
        <f t="shared" si="2"/>
        <v>0</v>
      </c>
      <c r="T18" s="120" t="str">
        <f t="shared" si="2"/>
        <v>3</v>
      </c>
      <c r="U18" s="120" t="str">
        <f t="shared" si="2"/>
        <v>2</v>
      </c>
      <c r="V18" s="120" t="str">
        <f t="shared" si="2"/>
        <v>2</v>
      </c>
      <c r="W18" s="120" t="str">
        <f t="shared" si="2"/>
        <v>2</v>
      </c>
      <c r="X18" s="120" t="str">
        <f t="shared" si="2"/>
        <v>2,5</v>
      </c>
      <c r="Y18" s="16">
        <f>ROUND((P18*$D$6+Q18*$E$6+R18*$F$6+S18*$G$6+T18*$H$6+U18*$I$6+V18*$J$6+W18*$K$6)/$M$6,1)</f>
        <v>1.4</v>
      </c>
      <c r="Z18" s="66" t="str">
        <f>IF(Y18&gt;=3.6,"XuÊt s¾c",IF(Y18&gt;=3.2,"Giái",IF(Y18&gt;=2.5,"Kh¸",IF(Y18&gt;=2,"TB",IF(Y18&gt;=1,"Yếu","KÐm")))))</f>
        <v>Yếu</v>
      </c>
      <c r="AA18" s="66" t="s">
        <v>3</v>
      </c>
      <c r="AB18" s="108"/>
    </row>
    <row r="19" spans="1:28" ht="14.25" customHeight="1">
      <c r="A19" s="98">
        <v>13</v>
      </c>
      <c r="B19" s="53" t="s">
        <v>54</v>
      </c>
      <c r="C19" s="54" t="s">
        <v>55</v>
      </c>
      <c r="D19" s="106">
        <v>5.8</v>
      </c>
      <c r="E19" s="106">
        <v>5.1</v>
      </c>
      <c r="F19" s="106">
        <v>6.8</v>
      </c>
      <c r="G19" s="106">
        <v>5.2</v>
      </c>
      <c r="H19" s="106">
        <v>7.5</v>
      </c>
      <c r="I19" s="106">
        <v>5.6</v>
      </c>
      <c r="J19" s="106">
        <v>5.2</v>
      </c>
      <c r="K19" s="106">
        <v>6.3</v>
      </c>
      <c r="L19" s="106">
        <v>6.8</v>
      </c>
      <c r="M19" s="119">
        <f>(D19*$D$6+E19*$E$6+F19*$F$6+G19*$G$6+H19*$H$6+I19*$I$6+J20*$J$6+K19*$K$6)/$M$6</f>
        <v>5.430434782608695</v>
      </c>
      <c r="N19" s="64" t="str">
        <f t="shared" si="1"/>
        <v>TB</v>
      </c>
      <c r="O19" s="65" t="s">
        <v>3</v>
      </c>
      <c r="P19" s="120" t="str">
        <f t="shared" si="2"/>
        <v>2</v>
      </c>
      <c r="Q19" s="120" t="str">
        <f t="shared" si="2"/>
        <v>1,5</v>
      </c>
      <c r="R19" s="120" t="str">
        <f t="shared" si="2"/>
        <v>2,5</v>
      </c>
      <c r="S19" s="120" t="str">
        <f t="shared" si="2"/>
        <v>1,5</v>
      </c>
      <c r="T19" s="120" t="str">
        <f t="shared" si="2"/>
        <v>3</v>
      </c>
      <c r="U19" s="120" t="str">
        <f t="shared" si="2"/>
        <v>2</v>
      </c>
      <c r="V19" s="120" t="str">
        <f t="shared" si="2"/>
        <v>1,5</v>
      </c>
      <c r="W19" s="120" t="str">
        <f t="shared" si="2"/>
        <v>2</v>
      </c>
      <c r="X19" s="120" t="str">
        <f t="shared" si="2"/>
        <v>2,5</v>
      </c>
      <c r="Y19" s="16" t="e">
        <f>ROUND((P19*$D$6+Q19*$E$6+R19*$F$6+S19*$G$6+T19*$H$6+U19*$I$6+V19*$J$6+W19*$K$6)/$M$6,1)</f>
        <v>#VALUE!</v>
      </c>
      <c r="Z19" s="66" t="e">
        <f>IF(Y19&gt;=3.6,"XuÊt s¾c",IF(Y19&gt;=3.2,"Giái",IF(Y19&gt;=2.5,"Kh¸",IF(Y19&gt;=2,"TB",IF(Y19&gt;=1,"Yếu","KÐm")))))</f>
        <v>#VALUE!</v>
      </c>
      <c r="AA19" s="66" t="s">
        <v>3</v>
      </c>
      <c r="AB19" s="108"/>
    </row>
    <row r="20" spans="1:28" ht="14.25" customHeight="1">
      <c r="A20" s="98">
        <v>14</v>
      </c>
      <c r="B20" s="53" t="s">
        <v>56</v>
      </c>
      <c r="C20" s="54" t="s">
        <v>57</v>
      </c>
      <c r="D20" s="106">
        <v>6.4</v>
      </c>
      <c r="E20" s="106">
        <v>5.1</v>
      </c>
      <c r="F20" s="106">
        <v>7.2</v>
      </c>
      <c r="G20" s="106">
        <v>5.1</v>
      </c>
      <c r="H20" s="106">
        <v>6.8</v>
      </c>
      <c r="I20" s="106">
        <v>5.8</v>
      </c>
      <c r="J20" s="106">
        <v>3.9</v>
      </c>
      <c r="K20" s="106">
        <v>7.3</v>
      </c>
      <c r="L20" s="106">
        <v>7.8</v>
      </c>
      <c r="M20" s="119">
        <f>(D20*$D$6+E20*$E$6+F20*$F$6+G20*$G$6+H20*$H$6+I20*$I$6+J21*$J$6+K20*$K$6)/$M$6</f>
        <v>5.521739130434782</v>
      </c>
      <c r="N20" s="64" t="str">
        <f t="shared" si="1"/>
        <v>TB</v>
      </c>
      <c r="O20" s="65" t="s">
        <v>3</v>
      </c>
      <c r="P20" s="120" t="str">
        <f t="shared" si="2"/>
        <v>2</v>
      </c>
      <c r="Q20" s="120" t="str">
        <f t="shared" si="2"/>
        <v>1,5</v>
      </c>
      <c r="R20" s="120" t="str">
        <f t="shared" si="2"/>
        <v>3</v>
      </c>
      <c r="S20" s="120" t="str">
        <f t="shared" si="2"/>
        <v>1,5</v>
      </c>
      <c r="T20" s="120" t="str">
        <f t="shared" si="2"/>
        <v>2,5</v>
      </c>
      <c r="U20" s="120" t="str">
        <f t="shared" si="2"/>
        <v>2</v>
      </c>
      <c r="V20" s="120" t="str">
        <f t="shared" si="2"/>
        <v>0</v>
      </c>
      <c r="W20" s="120" t="str">
        <f t="shared" si="2"/>
        <v>3</v>
      </c>
      <c r="X20" s="120" t="str">
        <f t="shared" si="2"/>
        <v>3</v>
      </c>
      <c r="Y20" s="16" t="e">
        <f>ROUND((P20*$D$6+Q20*$E$6+R20*$F$6+S20*$G$6+T20*$H$6+U20*$I$6+V20*$J$6+W20*$K$6)/$M$6,1)</f>
        <v>#VALUE!</v>
      </c>
      <c r="Z20" s="66" t="e">
        <f>IF(Y20&gt;=3.6,"XuÊt s¾c",IF(Y20&gt;=3.2,"Giái",IF(Y20&gt;=2.5,"Kh¸",IF(Y20&gt;=2,"TB",IF(Y20&gt;=1,"Yếu","KÐm")))))</f>
        <v>#VALUE!</v>
      </c>
      <c r="AA20" s="66" t="s">
        <v>3</v>
      </c>
      <c r="AB20" s="108"/>
    </row>
    <row r="21" spans="1:28" ht="14.25" customHeight="1">
      <c r="A21" s="98">
        <v>15</v>
      </c>
      <c r="B21" s="53" t="s">
        <v>58</v>
      </c>
      <c r="C21" s="54" t="s">
        <v>59</v>
      </c>
      <c r="D21" s="106">
        <v>7.3</v>
      </c>
      <c r="E21" s="106">
        <v>5.9</v>
      </c>
      <c r="F21" s="106">
        <v>7.8</v>
      </c>
      <c r="G21" s="106">
        <v>6</v>
      </c>
      <c r="H21" s="106">
        <v>7.5</v>
      </c>
      <c r="I21" s="106">
        <v>5.8</v>
      </c>
      <c r="J21" s="106">
        <v>3.9</v>
      </c>
      <c r="K21" s="106">
        <v>8.3</v>
      </c>
      <c r="L21" s="106">
        <v>8.8</v>
      </c>
      <c r="M21" s="119">
        <f>(D21*$D$6+E21*$E$6+F21*$F$6+G21*$G$6+H21*$H$6+I21*$I$6+J22*$J$6+K21*$K$6)/$M$6</f>
        <v>5.5826086956521745</v>
      </c>
      <c r="N21" s="64" t="str">
        <f t="shared" si="1"/>
        <v>TB</v>
      </c>
      <c r="O21" s="65" t="s">
        <v>3</v>
      </c>
      <c r="P21" s="120" t="str">
        <f t="shared" si="2"/>
        <v>3</v>
      </c>
      <c r="Q21" s="120" t="str">
        <f t="shared" si="2"/>
        <v>2</v>
      </c>
      <c r="R21" s="120" t="str">
        <f t="shared" si="2"/>
        <v>3</v>
      </c>
      <c r="S21" s="120" t="str">
        <f t="shared" si="2"/>
        <v>2</v>
      </c>
      <c r="T21" s="120" t="str">
        <f t="shared" si="2"/>
        <v>3</v>
      </c>
      <c r="U21" s="120" t="str">
        <f t="shared" si="2"/>
        <v>2</v>
      </c>
      <c r="V21" s="120" t="str">
        <f t="shared" si="2"/>
        <v>0</v>
      </c>
      <c r="W21" s="120" t="str">
        <f t="shared" si="2"/>
        <v>3,5</v>
      </c>
      <c r="X21" s="120" t="str">
        <f t="shared" si="2"/>
        <v>4</v>
      </c>
      <c r="Y21" s="16" t="e">
        <f>ROUND((P21*$D$6+Q21*$E$6+R21*$F$6+S21*$G$6+T21*$H$6+U21*$I$6+V21*$J$6+W21*$K$6)/$M$6,1)</f>
        <v>#VALUE!</v>
      </c>
      <c r="Z21" s="66" t="e">
        <f>IF(Y21&gt;=3.6,"XuÊt s¾c",IF(Y21&gt;=3.2,"Giái",IF(Y21&gt;=2.5,"Kh¸",IF(Y21&gt;=2,"TB",IF(Y21&gt;=1,"Yếu","KÐm")))))</f>
        <v>#VALUE!</v>
      </c>
      <c r="AA21" s="66" t="s">
        <v>3</v>
      </c>
      <c r="AB21" s="108"/>
    </row>
    <row r="23" spans="2:19" s="3" customFormat="1" ht="16.5">
      <c r="B23" s="14" t="s">
        <v>6</v>
      </c>
      <c r="C23" s="11"/>
      <c r="S23" s="3" t="s">
        <v>86</v>
      </c>
    </row>
    <row r="24" ht="56.25" customHeight="1"/>
    <row r="25" ht="16.5">
      <c r="S25" s="3" t="s">
        <v>87</v>
      </c>
    </row>
  </sheetData>
  <sheetProtection/>
  <mergeCells count="9">
    <mergeCell ref="P4:AA4"/>
    <mergeCell ref="AB4:AB5"/>
    <mergeCell ref="O5:O6"/>
    <mergeCell ref="A1:AB1"/>
    <mergeCell ref="D2:O2"/>
    <mergeCell ref="P2:AB2"/>
    <mergeCell ref="A4:A6"/>
    <mergeCell ref="B4:C5"/>
    <mergeCell ref="D4:O4"/>
  </mergeCells>
  <conditionalFormatting sqref="J18:J21 D8:L15 D17:I21 K17:L21">
    <cfRule type="cellIs" priority="2" dxfId="2" operator="lessThan" stopIfTrue="1">
      <formula>4</formula>
    </cfRule>
  </conditionalFormatting>
  <conditionalFormatting sqref="P8:Y15 P17:Y21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6"/>
  <sheetViews>
    <sheetView tabSelected="1" zoomScalePageLayoutView="0" workbookViewId="0" topLeftCell="A1">
      <selection activeCell="AJ10" sqref="AJ10"/>
    </sheetView>
  </sheetViews>
  <sheetFormatPr defaultColWidth="9.140625" defaultRowHeight="15"/>
  <cols>
    <col min="1" max="1" width="3.8515625" style="0" customWidth="1"/>
    <col min="2" max="2" width="13.57421875" style="0" customWidth="1"/>
    <col min="3" max="3" width="7.57421875" style="0" customWidth="1"/>
    <col min="4" max="4" width="2.7109375" style="0" customWidth="1"/>
    <col min="5" max="5" width="5.421875" style="0" customWidth="1"/>
    <col min="6" max="6" width="3.140625" style="0" customWidth="1"/>
    <col min="7" max="8" width="3.421875" style="0" customWidth="1"/>
    <col min="9" max="9" width="3.140625" style="0" customWidth="1"/>
    <col min="10" max="18" width="3.421875" style="0" customWidth="1"/>
    <col min="19" max="19" width="4.140625" style="0" customWidth="1"/>
    <col min="20" max="20" width="5.8515625" style="0" customWidth="1"/>
    <col min="21" max="21" width="3.57421875" style="0" customWidth="1"/>
    <col min="22" max="30" width="3.421875" style="0" customWidth="1"/>
    <col min="31" max="31" width="3.7109375" style="0" customWidth="1"/>
    <col min="32" max="32" width="3.28125" style="0" customWidth="1"/>
    <col min="33" max="33" width="3.00390625" style="0" customWidth="1"/>
    <col min="34" max="34" width="3.421875" style="0" customWidth="1"/>
    <col min="35" max="35" width="4.28125" style="0" customWidth="1"/>
    <col min="36" max="36" width="5.140625" style="0" customWidth="1"/>
  </cols>
  <sheetData>
    <row r="2" spans="1:31" s="19" customFormat="1" ht="27.75" customHeight="1">
      <c r="A2" s="139" t="s">
        <v>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2:32" s="1" customFormat="1" ht="25.5" customHeight="1">
      <c r="B3" s="2"/>
      <c r="C3" s="2"/>
      <c r="D3" s="2"/>
      <c r="E3" s="2"/>
      <c r="F3" s="2"/>
      <c r="G3" s="2"/>
      <c r="H3" s="2"/>
      <c r="I3" s="2"/>
      <c r="J3" s="147" t="s">
        <v>4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V3" s="148" t="s">
        <v>0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6" s="1" customFormat="1" ht="16.5" customHeight="1">
      <c r="A4" s="124" t="s">
        <v>10</v>
      </c>
      <c r="B4" s="127" t="s">
        <v>5</v>
      </c>
      <c r="C4" s="128"/>
      <c r="D4" s="144" t="s">
        <v>11</v>
      </c>
      <c r="E4" s="145"/>
      <c r="F4" s="146"/>
      <c r="G4" s="144" t="s">
        <v>11</v>
      </c>
      <c r="H4" s="145"/>
      <c r="I4" s="146"/>
      <c r="J4" s="131" t="s"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49" t="s">
        <v>14</v>
      </c>
      <c r="W4" s="149"/>
      <c r="X4" s="149"/>
      <c r="Y4" s="149"/>
      <c r="Z4" s="149"/>
      <c r="AA4" s="149"/>
      <c r="AB4" s="149"/>
      <c r="AC4" s="15"/>
      <c r="AD4" s="15"/>
      <c r="AE4" s="15"/>
      <c r="AF4" s="150"/>
      <c r="AG4" s="150"/>
      <c r="AH4" s="140" t="s">
        <v>18</v>
      </c>
      <c r="AI4" s="140" t="s">
        <v>19</v>
      </c>
      <c r="AJ4" s="140" t="s">
        <v>20</v>
      </c>
    </row>
    <row r="5" spans="1:36" s="1" customFormat="1" ht="78.75" customHeight="1">
      <c r="A5" s="125"/>
      <c r="B5" s="129"/>
      <c r="C5" s="130"/>
      <c r="D5" s="21" t="s">
        <v>15</v>
      </c>
      <c r="E5" s="40" t="s">
        <v>16</v>
      </c>
      <c r="F5" s="40" t="s">
        <v>9</v>
      </c>
      <c r="G5" s="40" t="s">
        <v>15</v>
      </c>
      <c r="H5" s="40" t="s">
        <v>16</v>
      </c>
      <c r="I5" s="40" t="s">
        <v>9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46" t="s">
        <v>29</v>
      </c>
      <c r="Q5" s="8" t="s">
        <v>30</v>
      </c>
      <c r="R5" s="47" t="s">
        <v>31</v>
      </c>
      <c r="S5" s="47" t="s">
        <v>32</v>
      </c>
      <c r="T5" s="8" t="s">
        <v>1</v>
      </c>
      <c r="U5" s="137" t="s">
        <v>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46" t="s">
        <v>29</v>
      </c>
      <c r="AC5" s="8" t="s">
        <v>30</v>
      </c>
      <c r="AD5" s="47" t="s">
        <v>31</v>
      </c>
      <c r="AE5" s="47" t="s">
        <v>32</v>
      </c>
      <c r="AF5" s="17" t="s">
        <v>8</v>
      </c>
      <c r="AG5" s="17" t="s">
        <v>9</v>
      </c>
      <c r="AH5" s="141"/>
      <c r="AI5" s="142"/>
      <c r="AJ5" s="142"/>
    </row>
    <row r="6" spans="1:36" s="23" customFormat="1" ht="21.75" customHeight="1">
      <c r="A6" s="126"/>
      <c r="B6" s="34"/>
      <c r="C6" s="35"/>
      <c r="D6" s="36">
        <v>23</v>
      </c>
      <c r="E6" s="36"/>
      <c r="F6" s="36"/>
      <c r="G6" s="36">
        <v>23</v>
      </c>
      <c r="H6" s="36"/>
      <c r="I6" s="36"/>
      <c r="J6" s="9">
        <v>2</v>
      </c>
      <c r="K6" s="9">
        <v>3</v>
      </c>
      <c r="L6" s="9">
        <v>2</v>
      </c>
      <c r="M6" s="9">
        <v>4</v>
      </c>
      <c r="N6" s="9">
        <v>3</v>
      </c>
      <c r="O6" s="9">
        <v>3</v>
      </c>
      <c r="P6" s="9">
        <v>3</v>
      </c>
      <c r="Q6" s="9">
        <v>2</v>
      </c>
      <c r="R6" s="9">
        <v>1</v>
      </c>
      <c r="S6" s="49">
        <f>SUM(J6:R6)</f>
        <v>23</v>
      </c>
      <c r="T6" s="37"/>
      <c r="U6" s="138"/>
      <c r="V6" s="9">
        <v>2</v>
      </c>
      <c r="W6" s="9">
        <v>3</v>
      </c>
      <c r="X6" s="9">
        <v>2</v>
      </c>
      <c r="Y6" s="9">
        <v>4</v>
      </c>
      <c r="Z6" s="9">
        <v>3</v>
      </c>
      <c r="AA6" s="9">
        <v>3</v>
      </c>
      <c r="AB6" s="9">
        <v>3</v>
      </c>
      <c r="AC6" s="9">
        <v>2</v>
      </c>
      <c r="AD6" s="9">
        <v>1</v>
      </c>
      <c r="AE6" s="49">
        <f>SUM(V6:AD6)</f>
        <v>23</v>
      </c>
      <c r="AF6" s="10"/>
      <c r="AG6" s="10"/>
      <c r="AH6" s="41">
        <v>46</v>
      </c>
      <c r="AI6" s="42">
        <v>46</v>
      </c>
      <c r="AJ6" s="142"/>
    </row>
    <row r="7" spans="1:36" s="83" customFormat="1" ht="21.75" customHeight="1">
      <c r="A7" s="84">
        <v>1</v>
      </c>
      <c r="B7" s="85" t="s">
        <v>33</v>
      </c>
      <c r="C7" s="86" t="s">
        <v>34</v>
      </c>
      <c r="D7" s="87"/>
      <c r="E7" s="88"/>
      <c r="F7" s="89"/>
      <c r="G7" s="80"/>
      <c r="H7" s="89"/>
      <c r="I7" s="89"/>
      <c r="J7" s="80"/>
      <c r="K7" s="80"/>
      <c r="L7" s="80"/>
      <c r="M7" s="80"/>
      <c r="N7" s="80"/>
      <c r="O7" s="80"/>
      <c r="P7" s="80"/>
      <c r="Q7" s="80"/>
      <c r="R7" s="80"/>
      <c r="S7" s="80"/>
      <c r="T7" s="90"/>
      <c r="U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93"/>
      <c r="AH7" s="80"/>
      <c r="AI7" s="81"/>
      <c r="AJ7" s="94"/>
    </row>
    <row r="8" spans="1:36" s="23" customFormat="1" ht="21.75" customHeight="1">
      <c r="A8" s="4">
        <v>2</v>
      </c>
      <c r="B8" s="53" t="s">
        <v>35</v>
      </c>
      <c r="C8" s="54" t="s">
        <v>36</v>
      </c>
      <c r="D8" s="38">
        <v>6.591304347826088</v>
      </c>
      <c r="E8" s="33" t="str">
        <f aca="true" t="shared" si="0" ref="E8:E21">IF(D8&gt;=9,"XuÊt s¾c",IF(D8&gt;=8,"Giái",IF(D8&gt;=7,"Kh¸",IF(D8&gt;=6,"TB Kh¸",IF(D8&gt;=5,"TB","YÕu")))))</f>
        <v>TB Kh¸</v>
      </c>
      <c r="F8" s="5" t="s">
        <v>3</v>
      </c>
      <c r="G8" s="26">
        <v>2.5217391304347827</v>
      </c>
      <c r="H8" s="5" t="str">
        <f aca="true" t="shared" si="1" ref="H8:H21">IF(G8&gt;=3.6,"XuÊt s¾c",IF(G8&gt;=3.2,"Giái",IF(G8&gt;=2.5,"Kh¸",IF(G8&gt;=2,"TB",IF(G8&gt;=1,"Yếu","Kém")))))</f>
        <v>Kh¸</v>
      </c>
      <c r="I8" s="5" t="s">
        <v>3</v>
      </c>
      <c r="J8" s="26">
        <v>7.3</v>
      </c>
      <c r="K8" s="26">
        <v>5.3</v>
      </c>
      <c r="L8" s="26">
        <v>8.1</v>
      </c>
      <c r="M8" s="26">
        <v>4</v>
      </c>
      <c r="N8" s="26">
        <v>6.9</v>
      </c>
      <c r="O8" s="26">
        <v>5.5</v>
      </c>
      <c r="P8" s="26">
        <v>7.4</v>
      </c>
      <c r="Q8" s="26">
        <v>5.4</v>
      </c>
      <c r="R8" s="26">
        <v>6.2</v>
      </c>
      <c r="S8" s="26">
        <v>5.778260869565218</v>
      </c>
      <c r="T8" s="64" t="str">
        <f aca="true" t="shared" si="2" ref="T8:T21">IF(S8&gt;=9,"XuÊt s¾c",IF(S8&gt;=8,"Giái",IF(S8&gt;=7,"Kh¸",IF(S8&gt;=6,"TB Kh¸",IF(S8&gt;=5,"TB","YÕu")))))</f>
        <v>TB</v>
      </c>
      <c r="U8" s="65" t="s">
        <v>3</v>
      </c>
      <c r="V8" s="27" t="s">
        <v>61</v>
      </c>
      <c r="W8" s="27" t="s">
        <v>62</v>
      </c>
      <c r="X8" s="27" t="s">
        <v>63</v>
      </c>
      <c r="Y8" s="27" t="s">
        <v>64</v>
      </c>
      <c r="Z8" s="27" t="s">
        <v>65</v>
      </c>
      <c r="AA8" s="27" t="s">
        <v>66</v>
      </c>
      <c r="AB8" s="27" t="s">
        <v>61</v>
      </c>
      <c r="AC8" s="27" t="s">
        <v>62</v>
      </c>
      <c r="AD8" s="27" t="s">
        <v>66</v>
      </c>
      <c r="AE8" s="27">
        <v>2.130434782608696</v>
      </c>
      <c r="AF8" s="25" t="s">
        <v>17</v>
      </c>
      <c r="AG8" s="25" t="s">
        <v>3</v>
      </c>
      <c r="AH8" s="22">
        <f>(D8*23+S8*23)/46</f>
        <v>6.184782608695652</v>
      </c>
      <c r="AI8" s="45">
        <f>(G8*23+AE8*23)/46</f>
        <v>2.3260869565217392</v>
      </c>
      <c r="AJ8" s="24" t="s">
        <v>17</v>
      </c>
    </row>
    <row r="9" spans="1:36" s="23" customFormat="1" ht="21.75" customHeight="1">
      <c r="A9" s="4">
        <v>3</v>
      </c>
      <c r="B9" s="53" t="s">
        <v>37</v>
      </c>
      <c r="C9" s="54" t="s">
        <v>38</v>
      </c>
      <c r="D9" s="38">
        <v>6.378260869565217</v>
      </c>
      <c r="E9" s="33" t="str">
        <f t="shared" si="0"/>
        <v>TB Kh¸</v>
      </c>
      <c r="F9" s="5" t="s">
        <v>3</v>
      </c>
      <c r="G9" s="26">
        <v>2.4</v>
      </c>
      <c r="H9" s="5" t="str">
        <f t="shared" si="1"/>
        <v>TB</v>
      </c>
      <c r="I9" s="5" t="s">
        <v>3</v>
      </c>
      <c r="J9" s="26">
        <v>6.4</v>
      </c>
      <c r="K9" s="26">
        <v>5.3</v>
      </c>
      <c r="L9" s="26">
        <v>7.1</v>
      </c>
      <c r="M9" s="26">
        <v>4.5</v>
      </c>
      <c r="N9" s="26">
        <v>6.2</v>
      </c>
      <c r="O9" s="26">
        <v>5.5</v>
      </c>
      <c r="P9" s="26">
        <v>3.7</v>
      </c>
      <c r="Q9" s="26">
        <v>5.9</v>
      </c>
      <c r="R9" s="26">
        <v>7</v>
      </c>
      <c r="S9" s="26">
        <v>5.169565217391304</v>
      </c>
      <c r="T9" s="64" t="str">
        <f t="shared" si="2"/>
        <v>TB</v>
      </c>
      <c r="U9" s="65" t="s">
        <v>3</v>
      </c>
      <c r="V9" s="27" t="s">
        <v>66</v>
      </c>
      <c r="W9" s="27" t="s">
        <v>62</v>
      </c>
      <c r="X9" s="27" t="s">
        <v>61</v>
      </c>
      <c r="Y9" s="27" t="s">
        <v>64</v>
      </c>
      <c r="Z9" s="27" t="s">
        <v>66</v>
      </c>
      <c r="AA9" s="27" t="s">
        <v>66</v>
      </c>
      <c r="AB9" s="27" t="s">
        <v>67</v>
      </c>
      <c r="AC9" s="27" t="s">
        <v>66</v>
      </c>
      <c r="AD9" s="27" t="s">
        <v>61</v>
      </c>
      <c r="AE9" s="27">
        <v>1.6304347826086956</v>
      </c>
      <c r="AF9" s="25" t="s">
        <v>68</v>
      </c>
      <c r="AG9" s="25" t="s">
        <v>3</v>
      </c>
      <c r="AH9" s="22">
        <f aca="true" t="shared" si="3" ref="AH9:AH21">(D9*23+S9*23)/46</f>
        <v>5.77391304347826</v>
      </c>
      <c r="AI9" s="45">
        <f aca="true" t="shared" si="4" ref="AI9:AI21">(G9*23+AE9*23)/46</f>
        <v>2.0152173913043474</v>
      </c>
      <c r="AJ9" s="24" t="s">
        <v>17</v>
      </c>
    </row>
    <row r="10" spans="1:36" s="23" customFormat="1" ht="21.75" customHeight="1">
      <c r="A10" s="4">
        <v>4</v>
      </c>
      <c r="B10" s="53" t="s">
        <v>39</v>
      </c>
      <c r="C10" s="54" t="s">
        <v>40</v>
      </c>
      <c r="D10" s="38">
        <v>6.147826086956522</v>
      </c>
      <c r="E10" s="33" t="str">
        <f t="shared" si="0"/>
        <v>TB Kh¸</v>
      </c>
      <c r="F10" s="5" t="s">
        <v>3</v>
      </c>
      <c r="G10" s="26">
        <v>2.1</v>
      </c>
      <c r="H10" s="5" t="str">
        <f t="shared" si="1"/>
        <v>TB</v>
      </c>
      <c r="I10" s="5" t="s">
        <v>3</v>
      </c>
      <c r="J10" s="26">
        <v>6.4</v>
      </c>
      <c r="K10" s="26">
        <v>5.2</v>
      </c>
      <c r="L10" s="26">
        <v>7.8</v>
      </c>
      <c r="M10" s="26">
        <v>5.2</v>
      </c>
      <c r="N10" s="26">
        <v>7.7</v>
      </c>
      <c r="O10" s="26">
        <v>5.5</v>
      </c>
      <c r="P10" s="26">
        <v>3.9</v>
      </c>
      <c r="Q10" s="26">
        <v>6.1</v>
      </c>
      <c r="R10" s="26">
        <v>6.8</v>
      </c>
      <c r="S10" s="26">
        <v>5.578260869565218</v>
      </c>
      <c r="T10" s="64" t="str">
        <f t="shared" si="2"/>
        <v>TB</v>
      </c>
      <c r="U10" s="65" t="s">
        <v>3</v>
      </c>
      <c r="V10" s="27" t="s">
        <v>66</v>
      </c>
      <c r="W10" s="27" t="s">
        <v>62</v>
      </c>
      <c r="X10" s="27" t="s">
        <v>61</v>
      </c>
      <c r="Y10" s="27" t="s">
        <v>62</v>
      </c>
      <c r="Z10" s="27" t="s">
        <v>61</v>
      </c>
      <c r="AA10" s="27" t="s">
        <v>66</v>
      </c>
      <c r="AB10" s="27" t="s">
        <v>67</v>
      </c>
      <c r="AC10" s="27" t="s">
        <v>66</v>
      </c>
      <c r="AD10" s="27" t="s">
        <v>65</v>
      </c>
      <c r="AE10" s="27">
        <v>1.826086956521739</v>
      </c>
      <c r="AF10" s="25" t="s">
        <v>68</v>
      </c>
      <c r="AG10" s="25" t="s">
        <v>3</v>
      </c>
      <c r="AH10" s="22">
        <f t="shared" si="3"/>
        <v>5.86304347826087</v>
      </c>
      <c r="AI10" s="45">
        <f t="shared" si="4"/>
        <v>1.96304347826087</v>
      </c>
      <c r="AJ10" s="25" t="s">
        <v>68</v>
      </c>
    </row>
    <row r="11" spans="1:36" s="23" customFormat="1" ht="21.75" customHeight="1">
      <c r="A11" s="4">
        <v>5</v>
      </c>
      <c r="B11" s="53" t="s">
        <v>41</v>
      </c>
      <c r="C11" s="54" t="s">
        <v>42</v>
      </c>
      <c r="D11" s="38">
        <v>6.439130434782607</v>
      </c>
      <c r="E11" s="33" t="str">
        <f t="shared" si="0"/>
        <v>TB Kh¸</v>
      </c>
      <c r="F11" s="5" t="s">
        <v>3</v>
      </c>
      <c r="G11" s="26">
        <v>2.5</v>
      </c>
      <c r="H11" s="5" t="str">
        <f t="shared" si="1"/>
        <v>Kh¸</v>
      </c>
      <c r="I11" s="5" t="s">
        <v>3</v>
      </c>
      <c r="J11" s="26">
        <v>6.4</v>
      </c>
      <c r="K11" s="26">
        <v>5.2</v>
      </c>
      <c r="L11" s="26">
        <v>6.8</v>
      </c>
      <c r="M11" s="26">
        <v>3.1</v>
      </c>
      <c r="N11" s="26">
        <v>7.3</v>
      </c>
      <c r="O11" s="26">
        <v>6.5</v>
      </c>
      <c r="P11" s="26">
        <v>5.3</v>
      </c>
      <c r="Q11" s="26">
        <v>6.7</v>
      </c>
      <c r="R11" s="26">
        <v>7.4</v>
      </c>
      <c r="S11" s="26">
        <v>5.439130434782609</v>
      </c>
      <c r="T11" s="64" t="str">
        <f t="shared" si="2"/>
        <v>TB</v>
      </c>
      <c r="U11" s="65" t="s">
        <v>3</v>
      </c>
      <c r="V11" s="27" t="s">
        <v>66</v>
      </c>
      <c r="W11" s="27" t="s">
        <v>62</v>
      </c>
      <c r="X11" s="27" t="s">
        <v>65</v>
      </c>
      <c r="Y11" s="27" t="s">
        <v>67</v>
      </c>
      <c r="Z11" s="27" t="s">
        <v>61</v>
      </c>
      <c r="AA11" s="27" t="s">
        <v>65</v>
      </c>
      <c r="AB11" s="27" t="s">
        <v>62</v>
      </c>
      <c r="AC11" s="27" t="s">
        <v>65</v>
      </c>
      <c r="AD11" s="27" t="s">
        <v>61</v>
      </c>
      <c r="AE11" s="27">
        <v>1.8478260869565217</v>
      </c>
      <c r="AF11" s="25" t="s">
        <v>68</v>
      </c>
      <c r="AG11" s="25" t="s">
        <v>3</v>
      </c>
      <c r="AH11" s="22">
        <f t="shared" si="3"/>
        <v>5.939130434782607</v>
      </c>
      <c r="AI11" s="45">
        <f t="shared" si="4"/>
        <v>2.1739130434782608</v>
      </c>
      <c r="AJ11" s="24" t="s">
        <v>17</v>
      </c>
    </row>
    <row r="12" spans="1:36" s="23" customFormat="1" ht="21.75" customHeight="1">
      <c r="A12" s="4">
        <v>6</v>
      </c>
      <c r="B12" s="53" t="s">
        <v>43</v>
      </c>
      <c r="C12" s="54" t="s">
        <v>42</v>
      </c>
      <c r="D12" s="38">
        <v>6.626086956521739</v>
      </c>
      <c r="E12" s="33" t="str">
        <f t="shared" si="0"/>
        <v>TB Kh¸</v>
      </c>
      <c r="F12" s="5" t="s">
        <v>3</v>
      </c>
      <c r="G12" s="26">
        <v>2.5</v>
      </c>
      <c r="H12" s="5" t="str">
        <f t="shared" si="1"/>
        <v>Kh¸</v>
      </c>
      <c r="I12" s="5" t="s">
        <v>3</v>
      </c>
      <c r="J12" s="26">
        <v>7.3</v>
      </c>
      <c r="K12" s="26">
        <v>5.2</v>
      </c>
      <c r="L12" s="26">
        <v>7.6</v>
      </c>
      <c r="M12" s="26">
        <v>5.2</v>
      </c>
      <c r="N12" s="26">
        <v>7.4</v>
      </c>
      <c r="O12" s="26">
        <v>6.6</v>
      </c>
      <c r="P12" s="26">
        <v>3.9</v>
      </c>
      <c r="Q12" s="26">
        <v>6.7</v>
      </c>
      <c r="R12" s="26">
        <v>7.4</v>
      </c>
      <c r="S12" s="26">
        <v>5.7956521739130435</v>
      </c>
      <c r="T12" s="64" t="str">
        <f t="shared" si="2"/>
        <v>TB</v>
      </c>
      <c r="U12" s="65" t="s">
        <v>3</v>
      </c>
      <c r="V12" s="27" t="s">
        <v>61</v>
      </c>
      <c r="W12" s="27" t="s">
        <v>62</v>
      </c>
      <c r="X12" s="27" t="s">
        <v>61</v>
      </c>
      <c r="Y12" s="27" t="s">
        <v>62</v>
      </c>
      <c r="Z12" s="27" t="s">
        <v>61</v>
      </c>
      <c r="AA12" s="27" t="s">
        <v>65</v>
      </c>
      <c r="AB12" s="27" t="s">
        <v>67</v>
      </c>
      <c r="AC12" s="27" t="s">
        <v>65</v>
      </c>
      <c r="AD12" s="27" t="s">
        <v>61</v>
      </c>
      <c r="AE12" s="27">
        <v>2.0434782608695654</v>
      </c>
      <c r="AF12" s="25" t="s">
        <v>17</v>
      </c>
      <c r="AG12" s="25" t="s">
        <v>3</v>
      </c>
      <c r="AH12" s="22">
        <f t="shared" si="3"/>
        <v>6.210869565217393</v>
      </c>
      <c r="AI12" s="45">
        <f t="shared" si="4"/>
        <v>2.2717391304347827</v>
      </c>
      <c r="AJ12" s="24" t="s">
        <v>17</v>
      </c>
    </row>
    <row r="13" spans="1:36" s="23" customFormat="1" ht="21.75" customHeight="1">
      <c r="A13" s="4">
        <v>7</v>
      </c>
      <c r="B13" s="53" t="s">
        <v>44</v>
      </c>
      <c r="C13" s="54" t="s">
        <v>45</v>
      </c>
      <c r="D13" s="38">
        <v>6.078260869565218</v>
      </c>
      <c r="E13" s="33" t="str">
        <f t="shared" si="0"/>
        <v>TB Kh¸</v>
      </c>
      <c r="F13" s="5" t="s">
        <v>3</v>
      </c>
      <c r="G13" s="26">
        <v>2.1</v>
      </c>
      <c r="H13" s="5" t="str">
        <f t="shared" si="1"/>
        <v>TB</v>
      </c>
      <c r="I13" s="5" t="s">
        <v>3</v>
      </c>
      <c r="J13" s="26">
        <v>7.3</v>
      </c>
      <c r="K13" s="26">
        <v>5.6</v>
      </c>
      <c r="L13" s="26">
        <v>7.3</v>
      </c>
      <c r="M13" s="26">
        <v>4.5</v>
      </c>
      <c r="N13" s="26">
        <v>6.7</v>
      </c>
      <c r="O13" s="26">
        <v>3.7</v>
      </c>
      <c r="P13" s="26">
        <v>5.1</v>
      </c>
      <c r="Q13" s="26">
        <v>5.8</v>
      </c>
      <c r="R13" s="26">
        <v>7</v>
      </c>
      <c r="S13" s="26">
        <v>5.308695652173912</v>
      </c>
      <c r="T13" s="64" t="str">
        <f t="shared" si="2"/>
        <v>TB</v>
      </c>
      <c r="U13" s="65" t="s">
        <v>3</v>
      </c>
      <c r="V13" s="27" t="s">
        <v>61</v>
      </c>
      <c r="W13" s="27" t="s">
        <v>66</v>
      </c>
      <c r="X13" s="27" t="s">
        <v>61</v>
      </c>
      <c r="Y13" s="27" t="s">
        <v>64</v>
      </c>
      <c r="Z13" s="27" t="s">
        <v>65</v>
      </c>
      <c r="AA13" s="27" t="s">
        <v>67</v>
      </c>
      <c r="AB13" s="27" t="s">
        <v>62</v>
      </c>
      <c r="AC13" s="27" t="s">
        <v>66</v>
      </c>
      <c r="AD13" s="27" t="s">
        <v>61</v>
      </c>
      <c r="AE13" s="27">
        <v>1.7826086956521738</v>
      </c>
      <c r="AF13" s="25" t="s">
        <v>68</v>
      </c>
      <c r="AG13" s="25" t="s">
        <v>3</v>
      </c>
      <c r="AH13" s="22">
        <f t="shared" si="3"/>
        <v>5.693478260869565</v>
      </c>
      <c r="AI13" s="45">
        <f t="shared" si="4"/>
        <v>1.9413043478260872</v>
      </c>
      <c r="AJ13" s="25" t="s">
        <v>68</v>
      </c>
    </row>
    <row r="14" spans="1:36" s="23" customFormat="1" ht="21.75" customHeight="1">
      <c r="A14" s="4">
        <v>8</v>
      </c>
      <c r="B14" s="53" t="s">
        <v>35</v>
      </c>
      <c r="C14" s="54" t="s">
        <v>46</v>
      </c>
      <c r="D14" s="38">
        <v>5.530434782608695</v>
      </c>
      <c r="E14" s="33" t="str">
        <f t="shared" si="0"/>
        <v>TB</v>
      </c>
      <c r="F14" s="5" t="s">
        <v>3</v>
      </c>
      <c r="G14" s="26">
        <v>1.7</v>
      </c>
      <c r="H14" s="5" t="str">
        <f t="shared" si="1"/>
        <v>Yếu</v>
      </c>
      <c r="I14" s="5" t="s">
        <v>3</v>
      </c>
      <c r="J14" s="26">
        <v>6.4</v>
      </c>
      <c r="K14" s="26">
        <v>5.2</v>
      </c>
      <c r="L14" s="26">
        <v>7.4</v>
      </c>
      <c r="M14" s="26">
        <v>4</v>
      </c>
      <c r="N14" s="26">
        <v>7.7</v>
      </c>
      <c r="O14" s="26">
        <v>3.7</v>
      </c>
      <c r="P14" s="26">
        <v>5.8</v>
      </c>
      <c r="Q14" s="26">
        <v>6.7</v>
      </c>
      <c r="R14" s="26">
        <v>6.8</v>
      </c>
      <c r="S14" s="26">
        <v>5.4</v>
      </c>
      <c r="T14" s="64" t="str">
        <f t="shared" si="2"/>
        <v>TB</v>
      </c>
      <c r="U14" s="65" t="s">
        <v>3</v>
      </c>
      <c r="V14" s="27" t="s">
        <v>66</v>
      </c>
      <c r="W14" s="27" t="s">
        <v>62</v>
      </c>
      <c r="X14" s="27" t="s">
        <v>61</v>
      </c>
      <c r="Y14" s="27" t="s">
        <v>64</v>
      </c>
      <c r="Z14" s="27" t="s">
        <v>61</v>
      </c>
      <c r="AA14" s="27" t="s">
        <v>67</v>
      </c>
      <c r="AB14" s="27" t="s">
        <v>66</v>
      </c>
      <c r="AC14" s="27" t="s">
        <v>65</v>
      </c>
      <c r="AD14" s="27" t="s">
        <v>65</v>
      </c>
      <c r="AE14" s="27">
        <v>1.7826086956521738</v>
      </c>
      <c r="AF14" s="25" t="s">
        <v>68</v>
      </c>
      <c r="AG14" s="25" t="s">
        <v>3</v>
      </c>
      <c r="AH14" s="22">
        <f t="shared" si="3"/>
        <v>5.465217391304347</v>
      </c>
      <c r="AI14" s="45">
        <f t="shared" si="4"/>
        <v>1.7413043478260868</v>
      </c>
      <c r="AJ14" s="25" t="s">
        <v>68</v>
      </c>
    </row>
    <row r="15" spans="1:36" s="23" customFormat="1" ht="21.75" customHeight="1">
      <c r="A15" s="4">
        <v>9</v>
      </c>
      <c r="B15" s="53" t="s">
        <v>47</v>
      </c>
      <c r="C15" s="54" t="s">
        <v>48</v>
      </c>
      <c r="D15" s="38">
        <v>6.460869565217391</v>
      </c>
      <c r="E15" s="33" t="str">
        <f t="shared" si="0"/>
        <v>TB Kh¸</v>
      </c>
      <c r="F15" s="5" t="s">
        <v>60</v>
      </c>
      <c r="G15" s="26">
        <v>2.4</v>
      </c>
      <c r="H15" s="5" t="str">
        <f t="shared" si="1"/>
        <v>TB</v>
      </c>
      <c r="I15" s="5" t="s">
        <v>60</v>
      </c>
      <c r="J15" s="26">
        <v>7.3</v>
      </c>
      <c r="K15" s="26">
        <v>5.6</v>
      </c>
      <c r="L15" s="26">
        <v>7.7</v>
      </c>
      <c r="M15" s="26">
        <v>4.5</v>
      </c>
      <c r="N15" s="26">
        <v>7.9</v>
      </c>
      <c r="O15" s="26">
        <v>5.6</v>
      </c>
      <c r="P15" s="26">
        <v>6.6</v>
      </c>
      <c r="Q15" s="26">
        <v>8.3</v>
      </c>
      <c r="R15" s="26">
        <v>8.4</v>
      </c>
      <c r="S15" s="26">
        <v>6.160869565217391</v>
      </c>
      <c r="T15" s="64" t="str">
        <f>IF(S15&gt;=9,"XuÊt s¾c",IF(S15&gt;=8,"Giái",IF(S15&gt;=7,"Kh¸",IF(S15&gt;=6,"TBK",IF(S15&gt;=5,"TB","YÕu")))))</f>
        <v>TBK</v>
      </c>
      <c r="U15" s="66" t="s">
        <v>13</v>
      </c>
      <c r="V15" s="27" t="s">
        <v>61</v>
      </c>
      <c r="W15" s="27" t="s">
        <v>66</v>
      </c>
      <c r="X15" s="27" t="s">
        <v>61</v>
      </c>
      <c r="Y15" s="27" t="s">
        <v>64</v>
      </c>
      <c r="Z15" s="27" t="s">
        <v>61</v>
      </c>
      <c r="AA15" s="27" t="s">
        <v>66</v>
      </c>
      <c r="AB15" s="27" t="s">
        <v>65</v>
      </c>
      <c r="AC15" s="27" t="s">
        <v>63</v>
      </c>
      <c r="AD15" s="27" t="s">
        <v>63</v>
      </c>
      <c r="AE15" s="27">
        <v>2.391304347826087</v>
      </c>
      <c r="AF15" s="25" t="s">
        <v>17</v>
      </c>
      <c r="AG15" s="25" t="s">
        <v>13</v>
      </c>
      <c r="AH15" s="22">
        <f t="shared" si="3"/>
        <v>6.3108695652173905</v>
      </c>
      <c r="AI15" s="45">
        <f t="shared" si="4"/>
        <v>2.395652173913043</v>
      </c>
      <c r="AJ15" s="24" t="s">
        <v>17</v>
      </c>
    </row>
    <row r="16" spans="1:36" s="83" customFormat="1" ht="21.75" customHeight="1">
      <c r="A16" s="69">
        <v>10</v>
      </c>
      <c r="B16" s="70" t="s">
        <v>49</v>
      </c>
      <c r="C16" s="71" t="s">
        <v>50</v>
      </c>
      <c r="D16" s="72"/>
      <c r="E16" s="73"/>
      <c r="F16" s="74"/>
      <c r="G16" s="75"/>
      <c r="H16" s="74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  <c r="U16" s="77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79"/>
      <c r="AH16" s="80"/>
      <c r="AI16" s="81"/>
      <c r="AJ16" s="82"/>
    </row>
    <row r="17" spans="1:36" s="23" customFormat="1" ht="21.75" customHeight="1">
      <c r="A17" s="4">
        <v>11</v>
      </c>
      <c r="B17" s="53" t="s">
        <v>51</v>
      </c>
      <c r="C17" s="54" t="s">
        <v>52</v>
      </c>
      <c r="D17" s="38">
        <v>5.465217391304347</v>
      </c>
      <c r="E17" s="33" t="str">
        <f t="shared" si="0"/>
        <v>TB</v>
      </c>
      <c r="F17" s="5" t="s">
        <v>60</v>
      </c>
      <c r="G17" s="26">
        <v>1.7</v>
      </c>
      <c r="H17" s="5" t="str">
        <f t="shared" si="1"/>
        <v>Yếu</v>
      </c>
      <c r="I17" s="5" t="s">
        <v>60</v>
      </c>
      <c r="J17" s="26">
        <v>6.4</v>
      </c>
      <c r="K17" s="26">
        <v>4.5</v>
      </c>
      <c r="L17" s="26">
        <v>7.4</v>
      </c>
      <c r="M17" s="26">
        <v>2.3</v>
      </c>
      <c r="N17" s="26">
        <v>7</v>
      </c>
      <c r="O17" s="26">
        <v>5.5</v>
      </c>
      <c r="P17" s="26">
        <v>3.9</v>
      </c>
      <c r="Q17" s="26">
        <v>6.4</v>
      </c>
      <c r="R17" s="26">
        <v>7</v>
      </c>
      <c r="S17" s="26">
        <v>5.091304347826087</v>
      </c>
      <c r="T17" s="64" t="str">
        <f t="shared" si="2"/>
        <v>TB</v>
      </c>
      <c r="U17" s="66" t="s">
        <v>13</v>
      </c>
      <c r="V17" s="27" t="s">
        <v>66</v>
      </c>
      <c r="W17" s="27" t="s">
        <v>64</v>
      </c>
      <c r="X17" s="27" t="s">
        <v>61</v>
      </c>
      <c r="Y17" s="27" t="s">
        <v>67</v>
      </c>
      <c r="Z17" s="27" t="s">
        <v>61</v>
      </c>
      <c r="AA17" s="27" t="s">
        <v>66</v>
      </c>
      <c r="AB17" s="27" t="s">
        <v>67</v>
      </c>
      <c r="AC17" s="27" t="s">
        <v>66</v>
      </c>
      <c r="AD17" s="27" t="s">
        <v>61</v>
      </c>
      <c r="AE17" s="27">
        <v>1.4</v>
      </c>
      <c r="AF17" s="25" t="s">
        <v>68</v>
      </c>
      <c r="AG17" s="25" t="s">
        <v>13</v>
      </c>
      <c r="AH17" s="22">
        <f t="shared" si="3"/>
        <v>5.278260869565218</v>
      </c>
      <c r="AI17" s="45">
        <f t="shared" si="4"/>
        <v>1.55</v>
      </c>
      <c r="AJ17" s="24" t="s">
        <v>21</v>
      </c>
    </row>
    <row r="18" spans="1:36" s="23" customFormat="1" ht="21.75" customHeight="1">
      <c r="A18" s="4">
        <v>12</v>
      </c>
      <c r="B18" s="53" t="s">
        <v>53</v>
      </c>
      <c r="C18" s="54" t="s">
        <v>7</v>
      </c>
      <c r="D18" s="38">
        <v>6.660869565217392</v>
      </c>
      <c r="E18" s="33" t="str">
        <f t="shared" si="0"/>
        <v>TB Kh¸</v>
      </c>
      <c r="F18" s="5" t="s">
        <v>3</v>
      </c>
      <c r="G18" s="26">
        <v>2.5</v>
      </c>
      <c r="H18" s="5" t="str">
        <f t="shared" si="1"/>
        <v>Kh¸</v>
      </c>
      <c r="I18" s="5" t="s">
        <v>3</v>
      </c>
      <c r="J18" s="26">
        <v>5.8</v>
      </c>
      <c r="K18" s="26">
        <v>4.5</v>
      </c>
      <c r="L18" s="26">
        <v>3.4</v>
      </c>
      <c r="M18" s="26">
        <v>0</v>
      </c>
      <c r="N18" s="26">
        <v>7.5</v>
      </c>
      <c r="O18" s="26">
        <v>5.8</v>
      </c>
      <c r="P18" s="26">
        <v>5.5</v>
      </c>
      <c r="Q18" s="26">
        <v>6</v>
      </c>
      <c r="R18" s="26">
        <v>6.8</v>
      </c>
      <c r="S18" s="26">
        <v>4.321739130434783</v>
      </c>
      <c r="T18" s="64" t="str">
        <f t="shared" si="2"/>
        <v>YÕu</v>
      </c>
      <c r="U18" s="65" t="s">
        <v>3</v>
      </c>
      <c r="V18" s="27" t="s">
        <v>66</v>
      </c>
      <c r="W18" s="27" t="s">
        <v>64</v>
      </c>
      <c r="X18" s="27" t="s">
        <v>67</v>
      </c>
      <c r="Y18" s="27" t="s">
        <v>67</v>
      </c>
      <c r="Z18" s="27" t="s">
        <v>61</v>
      </c>
      <c r="AA18" s="27" t="s">
        <v>66</v>
      </c>
      <c r="AB18" s="27" t="s">
        <v>66</v>
      </c>
      <c r="AC18" s="27" t="s">
        <v>66</v>
      </c>
      <c r="AD18" s="27" t="s">
        <v>65</v>
      </c>
      <c r="AE18" s="27">
        <v>1.4</v>
      </c>
      <c r="AF18" s="25" t="s">
        <v>68</v>
      </c>
      <c r="AG18" s="25" t="s">
        <v>3</v>
      </c>
      <c r="AH18" s="22">
        <f t="shared" si="3"/>
        <v>5.4913043478260875</v>
      </c>
      <c r="AI18" s="45">
        <f t="shared" si="4"/>
        <v>1.9499999999999997</v>
      </c>
      <c r="AJ18" s="24" t="s">
        <v>21</v>
      </c>
    </row>
    <row r="19" spans="1:36" s="32" customFormat="1" ht="21.75" customHeight="1">
      <c r="A19" s="4">
        <v>13</v>
      </c>
      <c r="B19" s="53" t="s">
        <v>54</v>
      </c>
      <c r="C19" s="54" t="s">
        <v>55</v>
      </c>
      <c r="D19" s="39">
        <v>5.78695652173913</v>
      </c>
      <c r="E19" s="33" t="str">
        <f t="shared" si="0"/>
        <v>TB</v>
      </c>
      <c r="F19" s="5" t="s">
        <v>3</v>
      </c>
      <c r="G19" s="30">
        <v>1.9</v>
      </c>
      <c r="H19" s="5" t="str">
        <f t="shared" si="1"/>
        <v>Yếu</v>
      </c>
      <c r="I19" s="5" t="s">
        <v>3</v>
      </c>
      <c r="J19" s="30">
        <v>5.8</v>
      </c>
      <c r="K19" s="30">
        <v>5.1</v>
      </c>
      <c r="L19" s="30">
        <v>6.8</v>
      </c>
      <c r="M19" s="30">
        <v>5.2</v>
      </c>
      <c r="N19" s="30">
        <v>7.5</v>
      </c>
      <c r="O19" s="30">
        <v>5.6</v>
      </c>
      <c r="P19" s="30">
        <v>5.2</v>
      </c>
      <c r="Q19" s="30">
        <v>6.3</v>
      </c>
      <c r="R19" s="30">
        <v>6.8</v>
      </c>
      <c r="S19" s="30">
        <v>5.430434782608695</v>
      </c>
      <c r="T19" s="64" t="str">
        <f t="shared" si="2"/>
        <v>TB</v>
      </c>
      <c r="U19" s="65" t="s">
        <v>3</v>
      </c>
      <c r="V19" s="31" t="s">
        <v>66</v>
      </c>
      <c r="W19" s="31" t="s">
        <v>62</v>
      </c>
      <c r="X19" s="31" t="s">
        <v>65</v>
      </c>
      <c r="Y19" s="31" t="s">
        <v>62</v>
      </c>
      <c r="Z19" s="31" t="s">
        <v>61</v>
      </c>
      <c r="AA19" s="31" t="s">
        <v>66</v>
      </c>
      <c r="AB19" s="31" t="s">
        <v>62</v>
      </c>
      <c r="AC19" s="31" t="s">
        <v>66</v>
      </c>
      <c r="AD19" s="31" t="s">
        <v>65</v>
      </c>
      <c r="AE19" s="31">
        <v>1.9</v>
      </c>
      <c r="AF19" s="29" t="s">
        <v>68</v>
      </c>
      <c r="AG19" s="29" t="s">
        <v>3</v>
      </c>
      <c r="AH19" s="22">
        <f t="shared" si="3"/>
        <v>5.608695652173913</v>
      </c>
      <c r="AI19" s="45">
        <f t="shared" si="4"/>
        <v>1.9</v>
      </c>
      <c r="AJ19" s="25" t="s">
        <v>68</v>
      </c>
    </row>
    <row r="20" spans="1:36" s="1" customFormat="1" ht="16.5">
      <c r="A20" s="4">
        <v>14</v>
      </c>
      <c r="B20" s="53" t="s">
        <v>56</v>
      </c>
      <c r="C20" s="54" t="s">
        <v>57</v>
      </c>
      <c r="D20" s="39">
        <v>5.63913043478261</v>
      </c>
      <c r="E20" s="33" t="str">
        <f t="shared" si="0"/>
        <v>TB</v>
      </c>
      <c r="F20" s="5" t="s">
        <v>3</v>
      </c>
      <c r="G20" s="30">
        <v>1.8</v>
      </c>
      <c r="H20" s="5" t="str">
        <f t="shared" si="1"/>
        <v>Yếu</v>
      </c>
      <c r="I20" s="5" t="s">
        <v>3</v>
      </c>
      <c r="J20" s="30">
        <v>6.4</v>
      </c>
      <c r="K20" s="30">
        <v>5.1</v>
      </c>
      <c r="L20" s="30">
        <v>7.2</v>
      </c>
      <c r="M20" s="30">
        <v>5.1</v>
      </c>
      <c r="N20" s="30">
        <v>6.8</v>
      </c>
      <c r="O20" s="30">
        <v>5.8</v>
      </c>
      <c r="P20" s="30">
        <v>3.9</v>
      </c>
      <c r="Q20" s="30">
        <v>7.3</v>
      </c>
      <c r="R20" s="30">
        <v>7.8</v>
      </c>
      <c r="S20" s="30">
        <v>5.521739130434782</v>
      </c>
      <c r="T20" s="64" t="str">
        <f t="shared" si="2"/>
        <v>TB</v>
      </c>
      <c r="U20" s="65" t="s">
        <v>3</v>
      </c>
      <c r="V20" s="31" t="s">
        <v>66</v>
      </c>
      <c r="W20" s="31" t="s">
        <v>62</v>
      </c>
      <c r="X20" s="31" t="s">
        <v>61</v>
      </c>
      <c r="Y20" s="31" t="s">
        <v>62</v>
      </c>
      <c r="Z20" s="31" t="s">
        <v>65</v>
      </c>
      <c r="AA20" s="31" t="s">
        <v>66</v>
      </c>
      <c r="AB20" s="31" t="s">
        <v>67</v>
      </c>
      <c r="AC20" s="31" t="s">
        <v>61</v>
      </c>
      <c r="AD20" s="31" t="s">
        <v>61</v>
      </c>
      <c r="AE20" s="31">
        <v>1.7</v>
      </c>
      <c r="AF20" s="29" t="s">
        <v>68</v>
      </c>
      <c r="AG20" s="29" t="s">
        <v>3</v>
      </c>
      <c r="AH20" s="22">
        <f t="shared" si="3"/>
        <v>5.5804347826086955</v>
      </c>
      <c r="AI20" s="45">
        <f t="shared" si="4"/>
        <v>1.75</v>
      </c>
      <c r="AJ20" s="25" t="s">
        <v>68</v>
      </c>
    </row>
    <row r="21" spans="1:36" s="3" customFormat="1" ht="16.5">
      <c r="A21" s="4">
        <v>15</v>
      </c>
      <c r="B21" s="53" t="s">
        <v>58</v>
      </c>
      <c r="C21" s="54" t="s">
        <v>59</v>
      </c>
      <c r="D21" s="39">
        <v>6.908695652173912</v>
      </c>
      <c r="E21" s="33" t="str">
        <f t="shared" si="0"/>
        <v>TB Kh¸</v>
      </c>
      <c r="F21" s="5" t="s">
        <v>3</v>
      </c>
      <c r="G21" s="30">
        <v>2.7</v>
      </c>
      <c r="H21" s="5" t="str">
        <f t="shared" si="1"/>
        <v>Kh¸</v>
      </c>
      <c r="I21" s="5" t="s">
        <v>3</v>
      </c>
      <c r="J21" s="30">
        <v>7.3</v>
      </c>
      <c r="K21" s="30">
        <v>5.9</v>
      </c>
      <c r="L21" s="30">
        <v>7.8</v>
      </c>
      <c r="M21" s="30">
        <v>6</v>
      </c>
      <c r="N21" s="30">
        <v>7.5</v>
      </c>
      <c r="O21" s="30">
        <v>5.8</v>
      </c>
      <c r="P21" s="30">
        <v>3.9</v>
      </c>
      <c r="Q21" s="30">
        <v>8.3</v>
      </c>
      <c r="R21" s="30">
        <v>8.8</v>
      </c>
      <c r="S21" s="30">
        <v>5.5826086956521745</v>
      </c>
      <c r="T21" s="64" t="str">
        <f t="shared" si="2"/>
        <v>TB</v>
      </c>
      <c r="U21" s="65" t="s">
        <v>3</v>
      </c>
      <c r="V21" s="31" t="s">
        <v>61</v>
      </c>
      <c r="W21" s="31" t="s">
        <v>66</v>
      </c>
      <c r="X21" s="31" t="s">
        <v>61</v>
      </c>
      <c r="Y21" s="31" t="s">
        <v>66</v>
      </c>
      <c r="Z21" s="31" t="s">
        <v>61</v>
      </c>
      <c r="AA21" s="31" t="s">
        <v>66</v>
      </c>
      <c r="AB21" s="31" t="s">
        <v>67</v>
      </c>
      <c r="AC21" s="31" t="s">
        <v>63</v>
      </c>
      <c r="AD21" s="31" t="s">
        <v>69</v>
      </c>
      <c r="AE21" s="31">
        <v>2.1</v>
      </c>
      <c r="AF21" s="29" t="s">
        <v>17</v>
      </c>
      <c r="AG21" s="29" t="s">
        <v>3</v>
      </c>
      <c r="AH21" s="22">
        <f t="shared" si="3"/>
        <v>6.245652173913043</v>
      </c>
      <c r="AI21" s="45">
        <f t="shared" si="4"/>
        <v>2.4</v>
      </c>
      <c r="AJ21" s="28" t="s">
        <v>17</v>
      </c>
    </row>
    <row r="22" spans="2:9" s="3" customFormat="1" ht="16.5">
      <c r="B22" s="14"/>
      <c r="C22" s="11"/>
      <c r="D22" s="11"/>
      <c r="E22" s="11"/>
      <c r="F22" s="11"/>
      <c r="G22" s="11"/>
      <c r="H22" s="11"/>
      <c r="I22" s="11"/>
    </row>
    <row r="23" s="1" customFormat="1" ht="16.5"/>
    <row r="24" s="19" customFormat="1" ht="33.75" customHeight="1">
      <c r="Y24" s="20" t="s">
        <v>12</v>
      </c>
    </row>
    <row r="25" s="1" customFormat="1" ht="16.5"/>
    <row r="26" spans="5:27" s="43" customFormat="1" ht="18.75"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</sheetData>
  <sheetProtection/>
  <mergeCells count="15">
    <mergeCell ref="J4:U4"/>
    <mergeCell ref="V4:AB4"/>
    <mergeCell ref="AF4:AG4"/>
    <mergeCell ref="U5:U6"/>
    <mergeCell ref="D4:F4"/>
    <mergeCell ref="AH4:AH5"/>
    <mergeCell ref="AI4:AI5"/>
    <mergeCell ref="AJ4:AJ6"/>
    <mergeCell ref="E26:AA26"/>
    <mergeCell ref="G4:I4"/>
    <mergeCell ref="A2:AE2"/>
    <mergeCell ref="J3:T3"/>
    <mergeCell ref="V3:AF3"/>
    <mergeCell ref="A4:A6"/>
    <mergeCell ref="B4:C5"/>
  </mergeCells>
  <printOptions/>
  <pageMargins left="0.16" right="0.16" top="0.39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phutt</cp:lastModifiedBy>
  <cp:lastPrinted>2011-07-01T10:41:11Z</cp:lastPrinted>
  <dcterms:created xsi:type="dcterms:W3CDTF">2011-02-16T08:07:25Z</dcterms:created>
  <dcterms:modified xsi:type="dcterms:W3CDTF">2011-07-07T02:56:01Z</dcterms:modified>
  <cp:category/>
  <cp:version/>
  <cp:contentType/>
  <cp:contentStatus/>
</cp:coreProperties>
</file>